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Export\"/>
    </mc:Choice>
  </mc:AlternateContent>
  <bookViews>
    <workbookView xWindow="0" yWindow="0" windowWidth="0" windowHeight="0"/>
  </bookViews>
  <sheets>
    <sheet name="Rekapitulace stavby" sheetId="1" r:id="rId1"/>
    <sheet name="SO 101 - Chodník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101 - Chodník'!$C$94:$K$410</definedName>
    <definedName name="_xlnm.Print_Area" localSheetId="1">'SO 101 - Chodník'!$C$4:$J$41,'SO 101 - Chodník'!$C$47:$J$74,'SO 101 - Chodník'!$C$80:$K$410</definedName>
    <definedName name="_xlnm.Print_Titles" localSheetId="1">'SO 101 - Chodník'!$94:$94</definedName>
    <definedName name="_xlnm._FilterDatabase" localSheetId="2" hidden="1">'VRN - Vedlejší rozpočtové...'!$C$88:$K$109</definedName>
    <definedName name="_xlnm.Print_Area" localSheetId="2">'VRN - Vedlejší rozpočtové...'!$C$4:$J$41,'VRN - Vedlejší rozpočtové...'!$C$47:$J$68,'VRN - Vedlejší rozpočtové...'!$C$74:$K$109</definedName>
    <definedName name="_xlnm.Print_Titles" localSheetId="2">'VRN - Vedlejší rozpočtové...'!$88:$88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9"/>
  <c r="J38"/>
  <c i="1" r="AY58"/>
  <c i="3" r="J37"/>
  <c i="1" r="AX58"/>
  <c i="3" r="BI108"/>
  <c r="BH108"/>
  <c r="BG108"/>
  <c r="BF108"/>
  <c r="T108"/>
  <c r="T107"/>
  <c r="R108"/>
  <c r="R107"/>
  <c r="P108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5"/>
  <c r="F85"/>
  <c r="F83"/>
  <c r="E81"/>
  <c r="J58"/>
  <c r="F58"/>
  <c r="F56"/>
  <c r="E54"/>
  <c r="J26"/>
  <c r="E26"/>
  <c r="J86"/>
  <c r="J25"/>
  <c r="J20"/>
  <c r="E20"/>
  <c r="F86"/>
  <c r="J19"/>
  <c r="J14"/>
  <c r="J56"/>
  <c r="E7"/>
  <c r="E77"/>
  <c i="2" r="J39"/>
  <c r="J38"/>
  <c i="1" r="AY56"/>
  <c i="2" r="J37"/>
  <c i="1" r="AX56"/>
  <c i="2" r="BI408"/>
  <c r="BH408"/>
  <c r="BG408"/>
  <c r="BF408"/>
  <c r="T408"/>
  <c r="R408"/>
  <c r="P408"/>
  <c r="BI403"/>
  <c r="BH403"/>
  <c r="BG403"/>
  <c r="BF403"/>
  <c r="T403"/>
  <c r="R403"/>
  <c r="P403"/>
  <c r="BI398"/>
  <c r="BH398"/>
  <c r="BG398"/>
  <c r="BF398"/>
  <c r="T398"/>
  <c r="T397"/>
  <c r="R398"/>
  <c r="R397"/>
  <c r="P398"/>
  <c r="P397"/>
  <c r="BI392"/>
  <c r="BH392"/>
  <c r="BG392"/>
  <c r="BF392"/>
  <c r="T392"/>
  <c r="R392"/>
  <c r="P392"/>
  <c r="BI387"/>
  <c r="BH387"/>
  <c r="BG387"/>
  <c r="BF387"/>
  <c r="T387"/>
  <c r="R387"/>
  <c r="P387"/>
  <c r="BI382"/>
  <c r="BH382"/>
  <c r="BG382"/>
  <c r="BF382"/>
  <c r="T382"/>
  <c r="R382"/>
  <c r="P382"/>
  <c r="BI377"/>
  <c r="BH377"/>
  <c r="BG377"/>
  <c r="BF377"/>
  <c r="T377"/>
  <c r="R377"/>
  <c r="P377"/>
  <c r="BI356"/>
  <c r="BH356"/>
  <c r="BG356"/>
  <c r="BF356"/>
  <c r="T356"/>
  <c r="R356"/>
  <c r="P356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3"/>
  <c r="BH313"/>
  <c r="BG313"/>
  <c r="BF313"/>
  <c r="T313"/>
  <c r="R313"/>
  <c r="P313"/>
  <c r="BI310"/>
  <c r="BH310"/>
  <c r="BG310"/>
  <c r="BF310"/>
  <c r="T310"/>
  <c r="R310"/>
  <c r="P310"/>
  <c r="BI306"/>
  <c r="BH306"/>
  <c r="BG306"/>
  <c r="BF306"/>
  <c r="T306"/>
  <c r="R306"/>
  <c r="P306"/>
  <c r="BI303"/>
  <c r="BH303"/>
  <c r="BG303"/>
  <c r="BF303"/>
  <c r="T303"/>
  <c r="R303"/>
  <c r="P303"/>
  <c r="BI299"/>
  <c r="BH299"/>
  <c r="BG299"/>
  <c r="BF299"/>
  <c r="T299"/>
  <c r="R299"/>
  <c r="P299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4"/>
  <c r="BH284"/>
  <c r="BG284"/>
  <c r="BF284"/>
  <c r="T284"/>
  <c r="R284"/>
  <c r="P284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0"/>
  <c r="BH150"/>
  <c r="BG150"/>
  <c r="BF150"/>
  <c r="T150"/>
  <c r="R150"/>
  <c r="P150"/>
  <c r="BI144"/>
  <c r="BH144"/>
  <c r="BG144"/>
  <c r="BF144"/>
  <c r="T144"/>
  <c r="R144"/>
  <c r="P144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5"/>
  <c r="BH105"/>
  <c r="BG105"/>
  <c r="BF105"/>
  <c r="T105"/>
  <c r="R105"/>
  <c r="P105"/>
  <c r="BI98"/>
  <c r="BH98"/>
  <c r="BG98"/>
  <c r="BF98"/>
  <c r="T98"/>
  <c r="R98"/>
  <c r="P98"/>
  <c r="J91"/>
  <c r="F91"/>
  <c r="F89"/>
  <c r="E87"/>
  <c r="J58"/>
  <c r="F58"/>
  <c r="F56"/>
  <c r="E54"/>
  <c r="J26"/>
  <c r="E26"/>
  <c r="J92"/>
  <c r="J25"/>
  <c r="J20"/>
  <c r="E20"/>
  <c r="F92"/>
  <c r="J19"/>
  <c r="J14"/>
  <c r="J89"/>
  <c r="E7"/>
  <c r="E50"/>
  <c i="1" r="L50"/>
  <c r="AM50"/>
  <c r="AM49"/>
  <c r="L49"/>
  <c r="AM47"/>
  <c r="L47"/>
  <c r="L45"/>
  <c r="L44"/>
  <c i="2" r="BK351"/>
  <c r="J333"/>
  <c r="BK188"/>
  <c r="J138"/>
  <c r="BK382"/>
  <c r="J313"/>
  <c r="BK274"/>
  <c r="BK242"/>
  <c r="BK210"/>
  <c r="BK170"/>
  <c r="BK115"/>
  <c r="J382"/>
  <c r="BK335"/>
  <c r="BK313"/>
  <c r="BK282"/>
  <c r="J269"/>
  <c r="J246"/>
  <c r="BK214"/>
  <c r="J165"/>
  <c r="BK130"/>
  <c r="J115"/>
  <c i="3" r="BK101"/>
  <c r="BK92"/>
  <c i="2" r="J347"/>
  <c r="BK310"/>
  <c r="BK175"/>
  <c i="1" r="AS57"/>
  <c i="2" r="J351"/>
  <c r="J294"/>
  <c r="J271"/>
  <c r="J230"/>
  <c r="BK202"/>
  <c r="J144"/>
  <c r="J105"/>
  <c r="J356"/>
  <c r="J329"/>
  <c r="J291"/>
  <c r="BK269"/>
  <c r="BK252"/>
  <c r="BK226"/>
  <c r="J170"/>
  <c r="J119"/>
  <c i="3" r="J101"/>
  <c r="BK105"/>
  <c i="2" r="J343"/>
  <c r="J317"/>
  <c r="J180"/>
  <c r="BK408"/>
  <c r="BK347"/>
  <c r="BK299"/>
  <c r="J261"/>
  <c r="BK234"/>
  <c r="BK195"/>
  <c r="J130"/>
  <c r="BK392"/>
  <c r="BK329"/>
  <c r="BK294"/>
  <c r="BK271"/>
  <c r="BK256"/>
  <c r="BK230"/>
  <c r="BK199"/>
  <c r="BK144"/>
  <c r="BK105"/>
  <c i="3" r="BK98"/>
  <c r="J103"/>
  <c i="2" r="J335"/>
  <c r="BK192"/>
  <c r="J150"/>
  <c r="BK387"/>
  <c r="BK317"/>
  <c r="BK288"/>
  <c r="BK249"/>
  <c r="J214"/>
  <c r="BK185"/>
  <c r="BK119"/>
  <c r="BK398"/>
  <c r="BK333"/>
  <c r="J310"/>
  <c r="BK278"/>
  <c r="BK261"/>
  <c r="J234"/>
  <c r="J210"/>
  <c r="BK160"/>
  <c r="J134"/>
  <c i="3" r="J108"/>
  <c r="J92"/>
  <c i="2" r="J408"/>
  <c r="J337"/>
  <c r="J306"/>
  <c r="J195"/>
  <c r="J156"/>
  <c r="J111"/>
  <c r="J392"/>
  <c r="BK356"/>
  <c r="J321"/>
  <c r="BK291"/>
  <c r="J284"/>
  <c r="J252"/>
  <c r="J226"/>
  <c r="J218"/>
  <c r="J199"/>
  <c r="J188"/>
  <c r="J160"/>
  <c r="J98"/>
  <c r="J403"/>
  <c r="J377"/>
  <c r="BK343"/>
  <c r="J325"/>
  <c r="BK306"/>
  <c r="J288"/>
  <c r="J278"/>
  <c r="J265"/>
  <c r="J249"/>
  <c r="BK238"/>
  <c r="BK222"/>
  <c r="J207"/>
  <c r="J175"/>
  <c r="BK156"/>
  <c r="BK123"/>
  <c i="3" r="J105"/>
  <c r="J94"/>
  <c r="BK108"/>
  <c r="BK96"/>
  <c i="2" r="BK403"/>
  <c r="BK339"/>
  <c r="BK325"/>
  <c r="J299"/>
  <c r="J185"/>
  <c r="BK134"/>
  <c r="J398"/>
  <c r="BK377"/>
  <c r="BK337"/>
  <c r="BK303"/>
  <c r="J282"/>
  <c r="J256"/>
  <c r="J238"/>
  <c r="J222"/>
  <c r="BK207"/>
  <c r="J192"/>
  <c r="BK165"/>
  <c r="J123"/>
  <c i="1" r="AS55"/>
  <c i="2" r="J387"/>
  <c r="J339"/>
  <c r="BK321"/>
  <c r="J303"/>
  <c r="BK284"/>
  <c r="J274"/>
  <c r="BK265"/>
  <c r="BK246"/>
  <c r="J242"/>
  <c r="BK218"/>
  <c r="J202"/>
  <c r="BK180"/>
  <c r="BK150"/>
  <c r="BK138"/>
  <c r="BK111"/>
  <c r="BK98"/>
  <c i="3" r="BK103"/>
  <c r="J96"/>
  <c r="J98"/>
  <c r="BK94"/>
  <c i="2" l="1" r="BK97"/>
  <c r="J97"/>
  <c r="J65"/>
  <c r="T97"/>
  <c r="P206"/>
  <c r="T206"/>
  <c r="P213"/>
  <c r="T213"/>
  <c r="P260"/>
  <c r="T260"/>
  <c r="P277"/>
  <c r="T277"/>
  <c r="P355"/>
  <c r="R355"/>
  <c r="BK402"/>
  <c r="J402"/>
  <c r="J73"/>
  <c r="R402"/>
  <c r="R401"/>
  <c i="3" r="P91"/>
  <c r="T91"/>
  <c r="R100"/>
  <c i="2" r="P97"/>
  <c r="R97"/>
  <c r="BK206"/>
  <c r="J206"/>
  <c r="J66"/>
  <c r="R206"/>
  <c r="BK213"/>
  <c r="J213"/>
  <c r="J67"/>
  <c r="R213"/>
  <c r="BK260"/>
  <c r="J260"/>
  <c r="J68"/>
  <c r="R260"/>
  <c r="BK277"/>
  <c r="J277"/>
  <c r="J69"/>
  <c r="R277"/>
  <c r="BK355"/>
  <c r="J355"/>
  <c r="J70"/>
  <c r="T355"/>
  <c r="P402"/>
  <c r="P401"/>
  <c r="T402"/>
  <c r="T401"/>
  <c i="3" r="BK91"/>
  <c r="J91"/>
  <c r="J65"/>
  <c r="R91"/>
  <c r="R90"/>
  <c r="R89"/>
  <c r="BK100"/>
  <c r="J100"/>
  <c r="J66"/>
  <c r="P100"/>
  <c r="T100"/>
  <c i="2" r="BK397"/>
  <c r="J397"/>
  <c r="J71"/>
  <c i="3" r="BK107"/>
  <c r="J107"/>
  <c r="J67"/>
  <c r="J59"/>
  <c r="J83"/>
  <c r="BE92"/>
  <c r="BE94"/>
  <c r="BE98"/>
  <c r="BE101"/>
  <c r="BE105"/>
  <c r="BE108"/>
  <c r="E50"/>
  <c r="F59"/>
  <c r="BE96"/>
  <c r="BE103"/>
  <c i="2" r="J56"/>
  <c r="F59"/>
  <c r="J59"/>
  <c r="BE123"/>
  <c r="BE130"/>
  <c r="BE144"/>
  <c r="BE150"/>
  <c r="BE160"/>
  <c r="BE170"/>
  <c r="BE180"/>
  <c r="BE185"/>
  <c r="BE199"/>
  <c r="BE202"/>
  <c r="BE210"/>
  <c r="BE222"/>
  <c r="BE242"/>
  <c r="BE249"/>
  <c r="BE252"/>
  <c r="BE256"/>
  <c r="BE261"/>
  <c r="BE274"/>
  <c r="BE282"/>
  <c r="BE288"/>
  <c r="BE291"/>
  <c r="BE294"/>
  <c r="BE303"/>
  <c r="BE313"/>
  <c r="BE317"/>
  <c r="BE325"/>
  <c r="BE333"/>
  <c r="BE335"/>
  <c r="BE337"/>
  <c r="BE343"/>
  <c r="BE347"/>
  <c r="BE351"/>
  <c r="BE403"/>
  <c r="BE408"/>
  <c r="E83"/>
  <c r="BE105"/>
  <c r="BE134"/>
  <c r="BE138"/>
  <c r="BE175"/>
  <c r="BE192"/>
  <c r="BE195"/>
  <c r="BE207"/>
  <c r="BE214"/>
  <c r="BE218"/>
  <c r="BE226"/>
  <c r="BE230"/>
  <c r="BE234"/>
  <c r="BE238"/>
  <c r="BE246"/>
  <c r="BE265"/>
  <c r="BE269"/>
  <c r="BE271"/>
  <c r="BE278"/>
  <c r="BE284"/>
  <c r="BE306"/>
  <c r="BE310"/>
  <c r="BE321"/>
  <c r="BE329"/>
  <c r="BE339"/>
  <c r="BE98"/>
  <c r="BE111"/>
  <c r="BE115"/>
  <c r="BE119"/>
  <c r="BE156"/>
  <c r="BE165"/>
  <c r="BE188"/>
  <c r="BE299"/>
  <c r="BE356"/>
  <c r="BE377"/>
  <c r="BE382"/>
  <c r="BE387"/>
  <c r="BE392"/>
  <c r="BE398"/>
  <c r="F37"/>
  <c i="1" r="BB56"/>
  <c r="BB55"/>
  <c r="AX55"/>
  <c i="3" r="J36"/>
  <c i="1" r="AW58"/>
  <c i="2" r="F36"/>
  <c i="1" r="BA56"/>
  <c r="BA55"/>
  <c r="AW55"/>
  <c i="3" r="F38"/>
  <c i="1" r="BC58"/>
  <c r="BC57"/>
  <c r="AY57"/>
  <c i="2" r="F39"/>
  <c i="1" r="BD56"/>
  <c r="BD55"/>
  <c r="AS54"/>
  <c i="3" r="F36"/>
  <c i="1" r="BA58"/>
  <c r="BA57"/>
  <c r="AW57"/>
  <c i="3" r="F37"/>
  <c i="1" r="BB58"/>
  <c r="BB57"/>
  <c r="AX57"/>
  <c i="3" r="F39"/>
  <c i="1" r="BD58"/>
  <c r="BD57"/>
  <c i="2" r="J36"/>
  <c i="1" r="AW56"/>
  <c i="2" r="F38"/>
  <c i="1" r="BC56"/>
  <c r="BC55"/>
  <c i="2" l="1" r="P96"/>
  <c r="R96"/>
  <c r="R95"/>
  <c i="3" r="P90"/>
  <c r="P89"/>
  <c i="1" r="AU58"/>
  <c i="2" r="T96"/>
  <c r="T95"/>
  <c r="P95"/>
  <c i="1" r="AU56"/>
  <c i="3" r="T90"/>
  <c r="T89"/>
  <c r="BK90"/>
  <c r="J90"/>
  <c r="J64"/>
  <c i="2" r="BK96"/>
  <c r="J96"/>
  <c r="J64"/>
  <c r="BK401"/>
  <c r="J401"/>
  <c r="J72"/>
  <c i="1" r="AU55"/>
  <c i="3" r="F35"/>
  <c i="1" r="AZ58"/>
  <c r="AZ57"/>
  <c r="AV57"/>
  <c r="AT57"/>
  <c r="BD54"/>
  <c r="W33"/>
  <c i="3" r="J35"/>
  <c i="1" r="AV58"/>
  <c r="AT58"/>
  <c r="BA54"/>
  <c r="W30"/>
  <c r="BC54"/>
  <c r="AY54"/>
  <c r="BB54"/>
  <c r="W31"/>
  <c r="AY55"/>
  <c i="2" r="F35"/>
  <c i="1" r="AZ56"/>
  <c r="AZ55"/>
  <c r="AV55"/>
  <c r="AT55"/>
  <c r="AU57"/>
  <c i="2" r="J35"/>
  <c i="1" r="AV56"/>
  <c r="AT56"/>
  <c i="2" l="1" r="BK95"/>
  <c r="J95"/>
  <c r="J63"/>
  <c i="3" r="BK89"/>
  <c r="J89"/>
  <c i="1" r="AU54"/>
  <c r="AZ54"/>
  <c r="W29"/>
  <c r="AX54"/>
  <c r="W32"/>
  <c r="AW54"/>
  <c r="AK30"/>
  <c i="3" r="J32"/>
  <c i="1" r="AG58"/>
  <c r="AG57"/>
  <c i="3" l="1" r="J41"/>
  <c r="J63"/>
  <c i="1" r="AN57"/>
  <c r="AN58"/>
  <c r="AV54"/>
  <c r="AK29"/>
  <c i="2" r="J32"/>
  <c i="1" r="AG56"/>
  <c r="AG55"/>
  <c r="AG54"/>
  <c r="AK26"/>
  <c l="1" r="AN55"/>
  <c i="2" r="J41"/>
  <c i="1" r="AN5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<sst xmlns="http://schemas.openxmlformats.org/spreadsheetml/2006/main">
  <si>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</si>
  <si>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</si>
  <si>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</si>
  <si>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</si>
  <si>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</si>
  <si>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{24886e2f-015d-4e10-a67c-b3433b768da8}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</si>
  <si>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</si>
  <si>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</si>
  <si>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</si>
  <si>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</si>
  <si>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</si>
  <si>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</si>
  <si>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</si>
  <si>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</si>
  <si>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VD00922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</si>
  <si>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</si>
  <si>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</si>
  <si>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Břeclav - ul. Jungmannova, chodník</t>
  </si>
  <si>
    <t>KSO:</t>
  </si>
  <si>
    <t/>
  </si>
  <si>
    <t>CC-CZ:</t>
  </si>
  <si>
    <t>Místo:</t>
  </si>
  <si>
    <t>Břeclav</t>
  </si>
  <si>
    <t>Datum:</t>
  </si>
  <si>
    <t>29. 4. 2022</t>
  </si>
  <si>
    <t>Zadavatel:</t>
  </si>
  <si>
    <t>IČ:</t>
  </si>
  <si>
    <t>město Břeclav</t>
  </si>
  <si>
    <t>DIČ:</t>
  </si>
  <si>
    <t>Uchazeč:</t>
  </si>
  <si>
    <t>Vyplň údaj</t>
  </si>
  <si>
    <t>Projektant:</t>
  </si>
  <si>
    <t>ViaDesigne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</si>
  <si>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</si>
  <si>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</si>
  <si>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</si>
  <si>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</si>
  <si>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</si>
  <si>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</si>
  <si>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</si>
  <si>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</si>
  <si>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</si>
  <si>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</si>
  <si>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</si>
  <si>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</si>
  <si>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</si>
  <si>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</si>
  <si>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</si>
  <si>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</si>
  <si>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</si>
  <si>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</si>
  <si>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</si>
  <si>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</si>
  <si>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</si>
  <si>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</si>
  <si>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</si>
  <si>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</si>
  <si>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</si>
  <si>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</si>
  <si>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</si>
  <si>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</si>
  <si>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</si>
  <si>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</si>
  <si>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</si>
  <si>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</si>
  <si>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</si>
  <si>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</si>
  <si>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</si>
  <si>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</si>
  <si>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</si>
  <si>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</si>
  <si>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</si>
  <si>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</si>
  <si>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</si>
  <si>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</si>
  <si>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</si>
  <si>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</si>
  <si>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Chodník</t>
  </si>
  <si>
    <t>STA</t>
  </si>
  <si>
    <t>1</t>
  </si>
  <si>
    <t>{48910ee0-276f-4560-9116-c0dd4e1aab6e}</t>
  </si>
  <si>
    <t>2</t>
  </si>
  <si>
    <t>/</t>
  </si>
  <si>
    <t>Soupis</t>
  </si>
  <si>
    <t>{2098636a-7a01-46a2-acce-d5b1d0462e15}</t>
  </si>
  <si>
    <t>VRN</t>
  </si>
  <si>
    <t>Vedlejší rozpočtové náklady</t>
  </si>
  <si>
    <t>{7e2e659b-48f0-4eef-8779-cf62b5055f1e}</t>
  </si>
  <si>
    <t>{8675ab3c-5101-4a45-aefa-48a56625c899}</t>
  </si>
  <si>
    <t>KRYCÍ LIST SOUPISU PRACÍ</t>
  </si>
  <si>
    <t>Objekt:</t>
  </si>
  <si>
    <t>SO 101 - Chodník</t>
  </si>
  <si>
    <t>Soupis: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</si>
  <si>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</si>
  <si>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</si>
  <si>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</si>
  <si>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</si>
  <si>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</si>
  <si>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</si>
  <si>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</si>
  <si>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</si>
  <si>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</si>
  <si>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</si>
  <si>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</si>
  <si>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</si>
  <si>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</si>
  <si>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</si>
  <si>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</si>
  <si>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</si>
  <si>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</si>
  <si>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</si>
  <si>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</si>
  <si>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</si>
  <si>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</si>
  <si>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</si>
  <si>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</si>
  <si>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</si>
  <si>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</si>
  <si>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</si>
  <si>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</si>
  <si>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</si>
  <si>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</si>
  <si>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</si>
  <si>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</si>
  <si>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</si>
  <si>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</si>
  <si>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</si>
  <si>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</si>
  <si>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2022 01</t>
  </si>
  <si>
    <t>4</t>
  </si>
  <si>
    <t>970227585</t>
  </si>
  <si>
    <t>PP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</si>
  <si>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</si>
  <si>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Online PSC</t>
  </si>
  <si>
    <t>https://podminky.urs.cz/item/CS_URS_2022_01/113106121</t>
  </si>
  <si>
    <t>VV</t>
  </si>
  <si>
    <t>"předláždění" 4,9</t>
  </si>
  <si>
    <t>"stávající dlažba 30x30" 705,8</t>
  </si>
  <si>
    <t>"velkoformátová dlažba" 28,1</t>
  </si>
  <si>
    <t>Součet</t>
  </si>
  <si>
    <t>113106123</t>
  </si>
  <si>
    <t>Rozebrání dlažeb ze zámkových dlaždic komunikací pro pěší ručně</t>
  </si>
  <si>
    <t>-544396110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</si>
  <si>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</si>
  <si>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https://podminky.urs.cz/item/CS_URS_2022_01/113106123</t>
  </si>
  <si>
    <t>"předláždění" 2,7</t>
  </si>
  <si>
    <t>"stávající zámk. 80mm" 9,7</t>
  </si>
  <si>
    <t>3</t>
  </si>
  <si>
    <t>113106161</t>
  </si>
  <si>
    <t>Rozebrání dlažeb vozovek z drobných kostek s ložem z kameniva ručně</t>
  </si>
  <si>
    <t>841767144</t>
  </si>
  <si>
    <t>Rozebrání dlažeb a dílců vozovek a ploch s přemístěním hmot na skládku na vzdálenost do 3 m nebo s naložením na dopravní prostředek, s jakoukoliv výplní spár ručně z drobných kostek nebo odseků s ložem z kameniva</t>
  </si>
  <si>
    <t>https://podminky.urs.cz/item/CS_URS_2022_01/113106161</t>
  </si>
  <si>
    <t>"stávající kostka ve vjezdu" 6,3</t>
  </si>
  <si>
    <t>113107162</t>
  </si>
  <si>
    <t>Odstranění podkladu z kameniva drceného tl přes 100 do 200 mm strojně pl přes 50 do 200 m2</t>
  </si>
  <si>
    <t>-894631044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</si>
  <si>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</si>
  <si>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https://podminky.urs.cz/item/CS_URS_2022_01/113107162</t>
  </si>
  <si>
    <t>"odkop kce ŠD tl.150mm" 51</t>
  </si>
  <si>
    <t>5</t>
  </si>
  <si>
    <t>113107182</t>
  </si>
  <si>
    <t>Odstranění podkladu živičného tl přes 50 do 100 mm strojně pl přes 50 do 200 m2</t>
  </si>
  <si>
    <t>1127774799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</si>
  <si>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</si>
  <si>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https://podminky.urs.cz/item/CS_URS_2022_01/113107182</t>
  </si>
  <si>
    <t>"stávající asfalt tl.100mm" 3,5+51+1,2</t>
  </si>
  <si>
    <t>6</t>
  </si>
  <si>
    <t>113107223</t>
  </si>
  <si>
    <t>Odstranění podkladu z kameniva drceného tl přes 200 do 300 mm strojně pl přes 200 m2</t>
  </si>
  <si>
    <t>1934768797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</si>
  <si>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</si>
  <si>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https://podminky.urs.cz/item/CS_URS_2022_01/113107223</t>
  </si>
  <si>
    <t>"odkop kce ŠD tl.270mm" 705,8</t>
  </si>
  <si>
    <t>"odkop kce ŠD tl.240mm" 9,7</t>
  </si>
  <si>
    <t>"odkop kce ŠD tl.220mm" 28,1+31,9+6,3+3,5+1,2</t>
  </si>
  <si>
    <t>7</t>
  </si>
  <si>
    <t>113107330</t>
  </si>
  <si>
    <t>Odstranění podkladu z betonu prostého tl do 100 mm strojně pl do 50 m2</t>
  </si>
  <si>
    <t>541184380</t>
  </si>
  <si>
    <t>Odstranění podkladů nebo krytů strojně plochy jednotlivě do 50 m2 s přemístěním hmot na skládku na vzdálenost do 3 m nebo s naložením na dopravní prostředek z betonu prostého, o tl. vrstvy do 100 mm</t>
  </si>
  <si>
    <t>https://podminky.urs.cz/item/CS_URS_2022_01/113107330</t>
  </si>
  <si>
    <t>"stávající beton tl.100mm" 31,9</t>
  </si>
  <si>
    <t>8</t>
  </si>
  <si>
    <t>113201112</t>
  </si>
  <si>
    <t>Vytrhání obrub silničních ležatých</t>
  </si>
  <si>
    <t>m</t>
  </si>
  <si>
    <t>166779822</t>
  </si>
  <si>
    <t>Vytrhání obrub s vybouráním lože, s přemístěním hmot na skládku na vzdálenost do 3 m nebo s naložením na dopravní prostředek silničních ležatých</t>
  </si>
  <si>
    <t>https://podminky.urs.cz/item/CS_URS_2022_01/113201112</t>
  </si>
  <si>
    <t>"výměna obrub" 3,6+6,5+3+3,5+3,5+3,5+10</t>
  </si>
  <si>
    <t>9</t>
  </si>
  <si>
    <t>113202111</t>
  </si>
  <si>
    <t>Vytrhání obrub krajníků obrubníků stojatých</t>
  </si>
  <si>
    <t>214101622</t>
  </si>
  <si>
    <t>Vytrhání obrub s vybouráním lože, s přemístěním hmot na skládku na vzdálenost do 3 m nebo s naložením na dopravní prostředek z krajníků nebo obrubníků stojatých</t>
  </si>
  <si>
    <t>https://podminky.urs.cz/item/CS_URS_2022_01/113202111</t>
  </si>
  <si>
    <t>"výměna obrub" 63,5+383,9</t>
  </si>
  <si>
    <t>"výměna přídlažby" 63,5+33,6</t>
  </si>
  <si>
    <t>10</t>
  </si>
  <si>
    <t>122251101</t>
  </si>
  <si>
    <t>Odkopávky a prokopávky nezapažené v hornině třídy těžitelnosti I skupiny 3 objem do 20 m3 strojně</t>
  </si>
  <si>
    <t>m3</t>
  </si>
  <si>
    <t>-739829560</t>
  </si>
  <si>
    <t>Odkopávky a prokopávky nezapažené strojně v hornině třídy těžitelnosti I skupiny 3 do 20 m3</t>
  </si>
  <si>
    <t>https://podminky.urs.cz/item/CS_URS_2022_01/122251101</t>
  </si>
  <si>
    <t>"odkop pro zatravnění tl.100mm" 0,1*160,2</t>
  </si>
  <si>
    <t>"odkop pro novou kci tl.320mm" 0,32*10,7</t>
  </si>
  <si>
    <t>11</t>
  </si>
  <si>
    <t>122311101</t>
  </si>
  <si>
    <t>Odkopávky a prokopávky v hornině třídy těžitelnosti II, skupiny 4 ručně</t>
  </si>
  <si>
    <t>-1453843263</t>
  </si>
  <si>
    <t>Odkopávky a prokopávky ručně zapažené i nezapažené v hornině třídy těžitelnosti II skupiny 4</t>
  </si>
  <si>
    <t>https://podminky.urs.cz/item/CS_URS_2022_01/122311101</t>
  </si>
  <si>
    <t>"odstranění kačírku tl.150mm" 0,15*2</t>
  </si>
  <si>
    <t>"odkop štěrku tl.320mm" 0,32*4</t>
  </si>
  <si>
    <t>12</t>
  </si>
  <si>
    <t>132251101</t>
  </si>
  <si>
    <t>Hloubení rýh nezapažených š do 800 mm v hornině třídy těžitelnosti I skupiny 3 objem do 20 m3 strojně</t>
  </si>
  <si>
    <t>-193880864</t>
  </si>
  <si>
    <t>Hloubení nezapažených rýh šířky do 800 mm strojně s urovnáním dna do předepsaného profilu a spádu v hornině třídy těžitelnosti I skupiny 3 do 20 m3</t>
  </si>
  <si>
    <t>https://podminky.urs.cz/item/CS_URS_2022_01/132251101</t>
  </si>
  <si>
    <t>"rýha pro zřízení chráničky ve vjezdech" 0,4*1,0*45,5</t>
  </si>
  <si>
    <t>13</t>
  </si>
  <si>
    <t>162751117</t>
  </si>
  <si>
    <t>Vodorovné přemístění přes 9 000 do 10000 m výkopku/sypaniny z horniny třídy těžitelnosti I skupiny 1 až 3</t>
  </si>
  <si>
    <t>1724198572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</si>
  <si>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</si>
  <si>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</si>
  <si>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>PSC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</si>
  <si>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</si>
  <si>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19,444+18,2</t>
  </si>
  <si>
    <t>14</t>
  </si>
  <si>
    <t>162751119</t>
  </si>
  <si>
    <t>Příplatek k vodorovnému přemístění výkopku/sypaniny z horniny třídy těžitelnosti I skupiny 1 až 3 ZKD 1000 m přes 10000 m</t>
  </si>
  <si>
    <t>-645619261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</si>
  <si>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</si>
  <si>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https://podminky.urs.cz/item/CS_URS_2022_01/162751119</t>
  </si>
  <si>
    <t>13*37,644</t>
  </si>
  <si>
    <t>171201201</t>
  </si>
  <si>
    <t>Uložení sypaniny na skládky nebo meziskládky</t>
  </si>
  <si>
    <t>-1739955962</t>
  </si>
  <si>
    <t>Uložení sypaniny na skládky nebo meziskládky bez hutnění s upravením uložené sypaniny do předepsaného tvaru</t>
  </si>
  <si>
    <t>https://podminky.urs.cz/item/CS_URS_2022_01/171201201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</si>
  <si>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</si>
  <si>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37,644</t>
  </si>
  <si>
    <t>16</t>
  </si>
  <si>
    <t>171201231</t>
  </si>
  <si>
    <t>Poplatek za uložení zeminy a kamení na recyklační skládce (skládkovné) kód odpadu 17 05 04</t>
  </si>
  <si>
    <t>t</t>
  </si>
  <si>
    <t>-371348897</t>
  </si>
  <si>
    <t>Poplatek za uložení stavebního odpadu na recyklační skládce (skládkovné) zeminy a kamení zatříděného do Katalogu odpadů pod kódem 17 05 04</t>
  </si>
  <si>
    <t>https://podminky.urs.cz/item/CS_URS_2022_01/171201231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</si>
  <si>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</t>
  </si>
  <si>
    <t>37,644*1,8</t>
  </si>
  <si>
    <t>17</t>
  </si>
  <si>
    <t>174101101</t>
  </si>
  <si>
    <t>Zásyp jam, šachet rýh nebo kolem objektů sypaninou se zhutněním</t>
  </si>
  <si>
    <t>682142625</t>
  </si>
  <si>
    <t>Zásyp sypaninou z jakékoliv horniny strojně s uložením výkopku ve vrstvách se zhutněním jam, šachet, rýh nebo kolem objektů v těchto vykopávkách</t>
  </si>
  <si>
    <t>https://podminky.urs.cz/item/CS_URS_2022_01/174101101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</si>
  <si>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</si>
  <si>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"zásyp rýhy pro chráničku - ŠD" (0,4*1*45,5)-(45,5*(0,008+0,005))</t>
  </si>
  <si>
    <t>18</t>
  </si>
  <si>
    <t>M</t>
  </si>
  <si>
    <t>58344171</t>
  </si>
  <si>
    <t>štěrkodrť frakce 0/32</t>
  </si>
  <si>
    <t>545570237</t>
  </si>
  <si>
    <t>"zásyp rýhy pro chráničku - ŠD" ((0,4*1*45,5)-(45,5*(0,008+0,005)))*2</t>
  </si>
  <si>
    <t>19</t>
  </si>
  <si>
    <t>181351103</t>
  </si>
  <si>
    <t>Rozprostření ornice tl vrstvy do 200 mm pl přes 100 do 500 m2 v rovině nebo ve svahu do 1:5 strojně</t>
  </si>
  <si>
    <t>-1721506066</t>
  </si>
  <si>
    <t>Rozprostření a urovnání ornice v rovině nebo ve svahu sklonu do 1:5 strojně při souvislé ploše přes 100 do 500 m2, tl. vrstvy do 200 mm</t>
  </si>
  <si>
    <t>https://podminky.urs.cz/item/CS_URS_2022_01/181351103</t>
  </si>
  <si>
    <t>"ohumusování u obruby tl.100mm" 161</t>
  </si>
  <si>
    <t>20</t>
  </si>
  <si>
    <t>10364101</t>
  </si>
  <si>
    <t xml:space="preserve">zemina pro terénní úpravy -  ornice</t>
  </si>
  <si>
    <t>-1530132346</t>
  </si>
  <si>
    <t>0,1*161*1,8</t>
  </si>
  <si>
    <t>181411131</t>
  </si>
  <si>
    <t>Založení parkového trávníku výsevem pl do 1000 m2 v rovině a ve svahu do 1:5</t>
  </si>
  <si>
    <t>1622877885</t>
  </si>
  <si>
    <t>Založení trávníku na půdě předem připravené plochy do 1000 m2 výsevem včetně utažení parkového v rovině nebo na svahu do 1:5</t>
  </si>
  <si>
    <t>https://podminky.urs.cz/item/CS_URS_2022_01/181411131</t>
  </si>
  <si>
    <t>"zatravnění" 161</t>
  </si>
  <si>
    <t>22</t>
  </si>
  <si>
    <t>00572410</t>
  </si>
  <si>
    <t>osivo směs travní parková</t>
  </si>
  <si>
    <t>kg</t>
  </si>
  <si>
    <t>-625131195</t>
  </si>
  <si>
    <t>0,04*161</t>
  </si>
  <si>
    <t>23</t>
  </si>
  <si>
    <t>181951112</t>
  </si>
  <si>
    <t>Úprava pláně v hornině třídy těžitelnosti I skupiny 1 až 3 se zhutněním strojně</t>
  </si>
  <si>
    <t>-1167564726</t>
  </si>
  <si>
    <t>Úprava pláně vyrovnáním výškových rozdílů strojně v hornině třídy těžitelnosti I, skupiny 1 až 3 se zhutněním</t>
  </si>
  <si>
    <t>https://podminky.urs.cz/item/CS_URS_2022_01/181951112</t>
  </si>
  <si>
    <t>51+756,2</t>
  </si>
  <si>
    <t>Vodorovné konstrukce</t>
  </si>
  <si>
    <t>24</t>
  </si>
  <si>
    <t>4111.R</t>
  </si>
  <si>
    <t>Dodání a uložení PVC chráničky DN 100</t>
  </si>
  <si>
    <t>566866612</t>
  </si>
  <si>
    <t>9,5+4,5+4,5+7,5+4,5+4+11</t>
  </si>
  <si>
    <t>25</t>
  </si>
  <si>
    <t>4112.R</t>
  </si>
  <si>
    <t>Dodání a uložení rezervní PVC chráničky se zatahovacím lankem DN 80</t>
  </si>
  <si>
    <t>466640349</t>
  </si>
  <si>
    <t>Komunikace pozemní</t>
  </si>
  <si>
    <t>26</t>
  </si>
  <si>
    <t>564861111</t>
  </si>
  <si>
    <t>Podklad ze štěrkodrtě ŠD plochy přes 100 m2 tl 200 mm</t>
  </si>
  <si>
    <t>-1993707372</t>
  </si>
  <si>
    <t>Podklad ze štěrkodrti ŠD s rozprostřením a zhutněním plochy přes 100 m2, po zhutnění tl. 200 mm</t>
  </si>
  <si>
    <t>https://podminky.urs.cz/item/CS_URS_2022_01/564861111</t>
  </si>
  <si>
    <t>"nová kce ŠDa 0/32" 756,2</t>
  </si>
  <si>
    <t>27</t>
  </si>
  <si>
    <t>567122114</t>
  </si>
  <si>
    <t>Podklad ze směsi stmelené cementem SC C 8/10 (KSC I) tl 150 mm</t>
  </si>
  <si>
    <t>1434955411</t>
  </si>
  <si>
    <t>Podklad ze směsi stmelené cementem SC bez dilatačních spár, s rozprostřením a zhutněním SC C 8/10 (KSC I), po zhutnění tl. 150 mm</t>
  </si>
  <si>
    <t>https://podminky.urs.cz/item/CS_URS_2022_01/567122114</t>
  </si>
  <si>
    <t>"nová kce napojení u obrub" 51</t>
  </si>
  <si>
    <t>28</t>
  </si>
  <si>
    <t>573191111</t>
  </si>
  <si>
    <t>Postřik infiltrační kationaktivní emulzí v množství 1 kg/m2</t>
  </si>
  <si>
    <t>412488798</t>
  </si>
  <si>
    <t>Postřik infiltrační kationaktivní emulzí v množství 1,00 kg/m2</t>
  </si>
  <si>
    <t>https://podminky.urs.cz/item/CS_URS_2022_01/573191111</t>
  </si>
  <si>
    <t>"nová kce napojení u obrub 0,6kg/m2" 51</t>
  </si>
  <si>
    <t>29</t>
  </si>
  <si>
    <t>573231106</t>
  </si>
  <si>
    <t>Postřik živičný spojovací ze silniční emulze v množství 0,30 kg/m2</t>
  </si>
  <si>
    <t>1754269191</t>
  </si>
  <si>
    <t>Postřik spojovací PS bez posypu kamenivem ze silniční emulze, v množství 0,30 kg/m2</t>
  </si>
  <si>
    <t>https://podminky.urs.cz/item/CS_URS_2022_01/573231106</t>
  </si>
  <si>
    <t>30</t>
  </si>
  <si>
    <t>577134141.R</t>
  </si>
  <si>
    <t>Asfaltový beton vrstva obrusná ACO 11 (ABS) s rozprostřením a se zhutněním asfaltu tl. 40 mm - RUČNÍ POKLÁDKA</t>
  </si>
  <si>
    <t>-231450979</t>
  </si>
  <si>
    <t xml:space="preserve">Poznámka k souboru cen:_x000d_
1. ČSN EN 13108-1 připouští pro ACO 11 pouze tl. 35 až 50 mm._x000d_
</t>
  </si>
  <si>
    <t>31</t>
  </si>
  <si>
    <t>577155142.R</t>
  </si>
  <si>
    <t>Asfaltový beton vrstva ložní ACL 16 (ABH) s rozprostřením a se zhutněním po zhutnění tl. 60 mm - RUČNÍ POKLÁDKA</t>
  </si>
  <si>
    <t>-107330293</t>
  </si>
  <si>
    <t xml:space="preserve">Poznámka k souboru cen:_x000d_
1. ČSN EN 13108-1 připouští pro ACL 16 pouze tl. 50 až 70 mm._x000d_
</t>
  </si>
  <si>
    <t>32</t>
  </si>
  <si>
    <t>596211110</t>
  </si>
  <si>
    <t>Kladení zámkové dlažby komunikací pro pěší ručně tl 60 mm skupiny A pl do 50 m2</t>
  </si>
  <si>
    <t>1621144616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</si>
  <si>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</si>
  <si>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https://podminky.urs.cz/item/CS_URS_2022_01/596211110</t>
  </si>
  <si>
    <t>33</t>
  </si>
  <si>
    <t>596211213</t>
  </si>
  <si>
    <t>Kladení zámkové dlažby komunikací pro pěší ručně tl 80 mm skupiny A pl přes 300 m2</t>
  </si>
  <si>
    <t>-1699115209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</si>
  <si>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300 m2</t>
  </si>
  <si>
    <t>https://podminky.urs.cz/item/CS_URS_2022_01/596211213</t>
  </si>
  <si>
    <t>756,2</t>
  </si>
  <si>
    <t>34</t>
  </si>
  <si>
    <t>59245020</t>
  </si>
  <si>
    <t>dlažba tvar obdélník betonová 200x100x80mm přírodní</t>
  </si>
  <si>
    <t>387807849</t>
  </si>
  <si>
    <t>738,9*1,03 'Přepočtené koeficientem množství</t>
  </si>
  <si>
    <t>35</t>
  </si>
  <si>
    <t>59245226</t>
  </si>
  <si>
    <t>dlažba tvar obdélník betonová pro nevidomé 200x100x80mm barevná</t>
  </si>
  <si>
    <t>-1391681017</t>
  </si>
  <si>
    <t>17,3*1,03 'Přepočtené koeficientem množství</t>
  </si>
  <si>
    <t>36</t>
  </si>
  <si>
    <t>596811120</t>
  </si>
  <si>
    <t>Kladení betonové dlažby komunikací pro pěší do lože z kameniva velikosti do 0,09 m2 pl do 50 m2</t>
  </si>
  <si>
    <t>205954361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</si>
  <si>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</si>
  <si>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https://podminky.urs.cz/item/CS_URS_2022_01/596811120</t>
  </si>
  <si>
    <t>37</t>
  </si>
  <si>
    <t>596991112</t>
  </si>
  <si>
    <t>Řezání betonové, kameninové a kamenné dlažby do oblouku tl přes 60 do 80 mm</t>
  </si>
  <si>
    <t>-1664928505</t>
  </si>
  <si>
    <t>Řezání betonové, kameninové nebo kamenné dlažby do oblouku tloušťky dlažby přes 60 do 80 mm</t>
  </si>
  <si>
    <t>https://podminky.urs.cz/item/CS_URS_2022_01/596991112</t>
  </si>
  <si>
    <t>5+5+3</t>
  </si>
  <si>
    <t>Trubní vedení</t>
  </si>
  <si>
    <t>38</t>
  </si>
  <si>
    <t>899202211</t>
  </si>
  <si>
    <t>Demontáž mříží litinových včetně rámů hmotnosti přes 50 do 100 kg</t>
  </si>
  <si>
    <t>kus</t>
  </si>
  <si>
    <t>1104284599</t>
  </si>
  <si>
    <t>Demontáž mříží litinových včetně rámů, hmotnosti jednotlivě přes 50 do 100 Kg</t>
  </si>
  <si>
    <t>https://podminky.urs.cz/item/CS_URS_2022_01/899202211</t>
  </si>
  <si>
    <t>"výměna mříže - odvoz a likvidace v režii zhotovitele" 3</t>
  </si>
  <si>
    <t>39</t>
  </si>
  <si>
    <t>899211112</t>
  </si>
  <si>
    <t>Osazení mříží s rámem hmotnosti přes 50 do 100 kg</t>
  </si>
  <si>
    <t>-473358991</t>
  </si>
  <si>
    <t>Osazení litinových mříží s rámem na šachtách tunelové stoky hmotnosti jednotlivě přes 50 do 100 kg</t>
  </si>
  <si>
    <t>https://podminky.urs.cz/item/CS_URS_2022_01/899211112</t>
  </si>
  <si>
    <t>"výměna mříže" 3</t>
  </si>
  <si>
    <t>40</t>
  </si>
  <si>
    <t>55242320</t>
  </si>
  <si>
    <t>mříž vtoková litinová plochá 500x500mm</t>
  </si>
  <si>
    <t>204447425</t>
  </si>
  <si>
    <t>41</t>
  </si>
  <si>
    <t>899231111</t>
  </si>
  <si>
    <t>Výšková úprava uličního vstupu nebo vpusti do 200 mm zvýšením mříže</t>
  </si>
  <si>
    <t>1363872691</t>
  </si>
  <si>
    <t>https://podminky.urs.cz/item/CS_URS_2022_01/899231111</t>
  </si>
  <si>
    <t>42</t>
  </si>
  <si>
    <t>899431111</t>
  </si>
  <si>
    <t>Výšková úprava uličního vstupu nebo vpusti do 200 mm zvýšením krycího hrnce, šoupěte nebo hydrantu</t>
  </si>
  <si>
    <t>-173009915</t>
  </si>
  <si>
    <t>Výšková úprava uličního vstupu nebo vpusti do 200 mm zvýšením krycího hrnce, šoupěte nebo hydrantu bez úpravy armatur</t>
  </si>
  <si>
    <t>https://podminky.urs.cz/item/CS_URS_2022_01/899431111</t>
  </si>
  <si>
    <t>Ostatní konstrukce a práce, bourání</t>
  </si>
  <si>
    <t>43</t>
  </si>
  <si>
    <t>914511112</t>
  </si>
  <si>
    <t>Montáž sloupku dopravních značek délky do 3,5 m s betonovým základem a patkou</t>
  </si>
  <si>
    <t>-1435513959</t>
  </si>
  <si>
    <t>Montáž sloupku dopravních značek délky do 3,5 m do hliníkové patky</t>
  </si>
  <si>
    <t>https://podminky.urs.cz/item/CS_URS_2022_01/914511112</t>
  </si>
  <si>
    <t>"přesun SDZ do nové patky" 3</t>
  </si>
  <si>
    <t>44</t>
  </si>
  <si>
    <t>40445240</t>
  </si>
  <si>
    <t>patka pro sloupek Al D 60mm</t>
  </si>
  <si>
    <t>-370891895</t>
  </si>
  <si>
    <t>45</t>
  </si>
  <si>
    <t>916131213</t>
  </si>
  <si>
    <t>Osazení silničního obrubníku betonového stojatého s boční opěrou do lože z betonu prostého</t>
  </si>
  <si>
    <t>813446957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</si>
  <si>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</si>
  <si>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https://podminky.urs.cz/item/CS_URS_2022_01/916131213</t>
  </si>
  <si>
    <t>29,5+42,5+9+9</t>
  </si>
  <si>
    <t>46</t>
  </si>
  <si>
    <t>59217031</t>
  </si>
  <si>
    <t>obrubník betonový silniční 1000x150x250mm</t>
  </si>
  <si>
    <t>-2106919378</t>
  </si>
  <si>
    <t>"29,5+3%" 31</t>
  </si>
  <si>
    <t>47</t>
  </si>
  <si>
    <t>59217029</t>
  </si>
  <si>
    <t>obrubník betonový silniční nájezdový 1000x150x150mm</t>
  </si>
  <si>
    <t>-2113207833</t>
  </si>
  <si>
    <t>"42,5+3%" 44</t>
  </si>
  <si>
    <t>48</t>
  </si>
  <si>
    <t>59217030</t>
  </si>
  <si>
    <t>obrubník betonový silniční přechodový 1000x150x150-250mm</t>
  </si>
  <si>
    <t>272493595</t>
  </si>
  <si>
    <t>"LV" 9</t>
  </si>
  <si>
    <t>"PV" 9</t>
  </si>
  <si>
    <t>49</t>
  </si>
  <si>
    <t>916132112</t>
  </si>
  <si>
    <t>Osazení obruby z betonové přídlažby bez boční opěry do lože z betonu prostého</t>
  </si>
  <si>
    <t>-560156155</t>
  </si>
  <si>
    <t>Osazení silniční obruby z betonové přídlažby (krajníků) s ložem tl. přes 50 do 100 mm, s vyplněním a zatřením spár cementovou maltou šířky do 250 mm bez boční opěry, do lože z betonu prostého</t>
  </si>
  <si>
    <t>https://podminky.urs.cz/item/CS_URS_2022_01/916132112</t>
  </si>
  <si>
    <t>99,2</t>
  </si>
  <si>
    <t>50</t>
  </si>
  <si>
    <t>59218001</t>
  </si>
  <si>
    <t>krajník betonový silniční 500x250x80mm</t>
  </si>
  <si>
    <t>-1224606973</t>
  </si>
  <si>
    <t>"99,2+3%" 102,5</t>
  </si>
  <si>
    <t>51</t>
  </si>
  <si>
    <t>916231213</t>
  </si>
  <si>
    <t>Osazení chodníkového obrubníku betonového stojatého s boční opěrou do lože z betonu prostého</t>
  </si>
  <si>
    <t>-814671558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</si>
  <si>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</si>
  <si>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https://podminky.urs.cz/item/CS_URS_2022_01/916231213</t>
  </si>
  <si>
    <t>348</t>
  </si>
  <si>
    <t>52</t>
  </si>
  <si>
    <t>59217017</t>
  </si>
  <si>
    <t>obrubník betonový chodníkový 1000x100x250mm</t>
  </si>
  <si>
    <t>1268980998</t>
  </si>
  <si>
    <t>"348+3%" 359</t>
  </si>
  <si>
    <t>53</t>
  </si>
  <si>
    <t>916231291</t>
  </si>
  <si>
    <t>Příplatek za řezání obrubníků při osazování do oblouku o poloměru do 1m</t>
  </si>
  <si>
    <t>857153489</t>
  </si>
  <si>
    <t>Osazení chodníkového obrubníku betonového se zřízením lože, s vyplněním a zatřením spár cementovou maltou Příplatek k cenám za řezání obrubníků při osazení do oblouku vnitřního poloměru do 1 m</t>
  </si>
  <si>
    <t>https://podminky.urs.cz/item/CS_URS_2022_01/916231291</t>
  </si>
  <si>
    <t>"úprava v obloucích" 5+5+3</t>
  </si>
  <si>
    <t>54</t>
  </si>
  <si>
    <t>916991121</t>
  </si>
  <si>
    <t>Lože pod obrubníky, krajníky nebo obruby z dlažebních kostek z betonu prostého</t>
  </si>
  <si>
    <t>-982334761</t>
  </si>
  <si>
    <t>Lože pod obrubníky, krajníky nebo obruby z dlažebních kostek z betonu prostého</t>
  </si>
  <si>
    <t>https://podminky.urs.cz/item/CS_URS_2022_01/916991121</t>
  </si>
  <si>
    <t>(0,07*0,25*99,2)+(0,05*438*0,25)</t>
  </si>
  <si>
    <t>55</t>
  </si>
  <si>
    <t>919732211</t>
  </si>
  <si>
    <t>Styčná spára napojení nového živičného povrchu na stávající za tepla š 15 mm hl 25 mm s prořezáním</t>
  </si>
  <si>
    <t>1213552717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</si>
  <si>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</si>
  <si>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https://podminky.urs.cz/item/CS_URS_2022_01/919732211</t>
  </si>
  <si>
    <t>"napojení u obrub" 114</t>
  </si>
  <si>
    <t>56</t>
  </si>
  <si>
    <t>919735112</t>
  </si>
  <si>
    <t>Řezání stávajícího živičného krytu hl přes 50 do 100 mm</t>
  </si>
  <si>
    <t>1589734508</t>
  </si>
  <si>
    <t>Řezání stávajícího živičného krytu nebo podkladu hloubky přes 50 do 100 mm</t>
  </si>
  <si>
    <t>https://podminky.urs.cz/item/CS_URS_2022_01/919735112</t>
  </si>
  <si>
    <t>57</t>
  </si>
  <si>
    <t>935113111</t>
  </si>
  <si>
    <t>Osazení odvodňovacího polymerbetonového žlabu s krycím roštem šířky do 200 mm</t>
  </si>
  <si>
    <t>1111712402</t>
  </si>
  <si>
    <t>Osazení odvodňovacího žlabu s krycím roštem polymerbetonového šířky do 200 mm</t>
  </si>
  <si>
    <t>https://podminky.urs.cz/item/CS_URS_2022_01/935113111</t>
  </si>
  <si>
    <t>"nové odvodnění" 26</t>
  </si>
  <si>
    <t>58</t>
  </si>
  <si>
    <t>59227006</t>
  </si>
  <si>
    <t>žlab odvodňovací z polymerbetonu se spádem dna 0,5% 1000x130x155/160mm</t>
  </si>
  <si>
    <t>2007009641</t>
  </si>
  <si>
    <t>59</t>
  </si>
  <si>
    <t>59227014</t>
  </si>
  <si>
    <t>rošt můstkový C250 litina dl 0,5m oka 50/12,7 průřez vtoku 493cm2/m</t>
  </si>
  <si>
    <t>1530103279</t>
  </si>
  <si>
    <t>60</t>
  </si>
  <si>
    <t>59227027</t>
  </si>
  <si>
    <t>čelo plné na začátek a konec odvodňovacího žlabu polymerický beton všechny stavební výšky</t>
  </si>
  <si>
    <t>-924296264</t>
  </si>
  <si>
    <t>61</t>
  </si>
  <si>
    <t>966006132</t>
  </si>
  <si>
    <t>Odstranění značek dopravních nebo orientačních se sloupky s betonovými patkami</t>
  </si>
  <si>
    <t>132887965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</si>
  <si>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</si>
  <si>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https://podminky.urs.cz/item/CS_URS_2022_01/966006132</t>
  </si>
  <si>
    <t>62</t>
  </si>
  <si>
    <t>966008221</t>
  </si>
  <si>
    <t>Bourání betonového nebo polymerbetonového odvodňovacího žlabu š do 200 mm</t>
  </si>
  <si>
    <t>-391911551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</si>
  <si>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</si>
  <si>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https://podminky.urs.cz/item/CS_URS_2022_01/966008221</t>
  </si>
  <si>
    <t>"odvoz a likvidace v režii zhotovitele" 8+5</t>
  </si>
  <si>
    <t>63</t>
  </si>
  <si>
    <t>979054441</t>
  </si>
  <si>
    <t>Očištění vybouraných z desek nebo dlaždic s původním spárováním z kameniva těženého</t>
  </si>
  <si>
    <t>-1657781298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</si>
  <si>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</si>
  <si>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https://podminky.urs.cz/item/CS_URS_2022_01/979054441</t>
  </si>
  <si>
    <t>64</t>
  </si>
  <si>
    <t>979054451</t>
  </si>
  <si>
    <t>Očištění vybouraných zámkových dlaždic s původním spárováním z kameniva těženého</t>
  </si>
  <si>
    <t>-271604381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</si>
  <si>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</si>
  <si>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https://podminky.urs.cz/item/CS_URS_2022_01/979054451</t>
  </si>
  <si>
    <t>997</t>
  </si>
  <si>
    <t>Přesun sutě</t>
  </si>
  <si>
    <t>65</t>
  </si>
  <si>
    <t>997211511</t>
  </si>
  <si>
    <t>Vodorovná doprava suti po suchu na vzdálenost do 1 km</t>
  </si>
  <si>
    <t>-674922410</t>
  </si>
  <si>
    <t>Vodorovná doprava suti nebo vybouraných hmot suti se složením a hrubým urovnáním, na vzdálenost do 1 km</t>
  </si>
  <si>
    <t>https://podminky.urs.cz/item/CS_URS_2022_01/997211511</t>
  </si>
  <si>
    <t xml:space="preserve">Poznámka k souboru cen:_x000d_
1. Ceny nelze použít pro vodorovnou dopravu po železnici, po vodě nebo neobvyklými dopravními prostředky._x000d_
2. Je-li na dopravní dráze pro vodorovnou dopravu překážka, pro kterou je nutné překládat suť nebo vybourané hmoty z jednoho obvyklého dopravního prostředku na jiný, oceňuje se tato lomená doprava v každém úseku samostatně._x000d_
</t>
  </si>
  <si>
    <t>beton</t>
  </si>
  <si>
    <t>"stávající dlažba 30x30" 705,8*0,05*2,2</t>
  </si>
  <si>
    <t>"velkoformátová dlažba" 28,1*0,1*2,2</t>
  </si>
  <si>
    <t>"stávající zámk. 80mm" 9,7*0,08*2,2</t>
  </si>
  <si>
    <t>"stávající beton tl.100mm" 31,9*0,1*2,2</t>
  </si>
  <si>
    <t>"výměna obrub" (3,6+6,5+3+3,5+3,5+3,5+10+63,5+383,9)*0,205</t>
  </si>
  <si>
    <t>"přesun SDZ do nové patky" 3*0,09</t>
  </si>
  <si>
    <t>kamenivo</t>
  </si>
  <si>
    <t>"stávající kostka ve vjezdu" 6,3*0,1*2</t>
  </si>
  <si>
    <t>"odkop kce ŠD tl.150mm" 51*0,15*2</t>
  </si>
  <si>
    <t>"odkop kce ŠD tl.270mm" 705,8*0,27*2</t>
  </si>
  <si>
    <t>"odkop kce ŠD tl.240mm" 9,7*0,24*2</t>
  </si>
  <si>
    <t>"odkop kce ŠD tl.220mm" (28,1+31,9+6,3+3,5+1,2)*0,22*2</t>
  </si>
  <si>
    <t>asfalt</t>
  </si>
  <si>
    <t>"stávající asfalt tl.100mm" (3,5+51+1,2)*0,1*2,4</t>
  </si>
  <si>
    <t>66</t>
  </si>
  <si>
    <t>997211519</t>
  </si>
  <si>
    <t>Příplatek ZKD 1 km u vodorovné dopravy suti</t>
  </si>
  <si>
    <t>330323734</t>
  </si>
  <si>
    <t>Vodorovná doprava suti nebo vybouraných hmot suti se složením a hrubým urovnáním, na vzdálenost Příplatek k ceně za každý další i započatý 1 km přes 1 km</t>
  </si>
  <si>
    <t>https://podminky.urs.cz/item/CS_URS_2022_01/997211519</t>
  </si>
  <si>
    <t>22*735,476</t>
  </si>
  <si>
    <t>67</t>
  </si>
  <si>
    <t>997221861</t>
  </si>
  <si>
    <t>Poplatek za uložení stavebního odpadu na recyklační skládce (skládkovné) z prostého betonu pod kódem 17 01 01</t>
  </si>
  <si>
    <t>1137902685</t>
  </si>
  <si>
    <t>Poplatek za uložení stavebního odpadu na recyklační skládce (skládkovné) z prostého betonu zatříděného do Katalogu odpadů pod kódem 17 01 01</t>
  </si>
  <si>
    <t>https://podminky.urs.cz/item/CS_URS_2022_01/997221861</t>
  </si>
  <si>
    <t>77,638+6,182+1,707+7,018+98,605+97,1+0,27</t>
  </si>
  <si>
    <t>68</t>
  </si>
  <si>
    <t>997221873</t>
  </si>
  <si>
    <t>-1384485489</t>
  </si>
  <si>
    <t>https://podminky.urs.cz/item/CS_URS_2022_01/997221873</t>
  </si>
  <si>
    <t>1,26+15,3+381,132+4,656+31,24</t>
  </si>
  <si>
    <t>69</t>
  </si>
  <si>
    <t>997221875</t>
  </si>
  <si>
    <t>Poplatek za uložení stavebního odpadu na recyklační skládce (skládkovné) asfaltového bez obsahu dehtu zatříděného do Katalogu odpadů pod kódem 17 03 02</t>
  </si>
  <si>
    <t>-323189207</t>
  </si>
  <si>
    <t>https://podminky.urs.cz/item/CS_URS_2022_01/997221875</t>
  </si>
  <si>
    <t>13,368</t>
  </si>
  <si>
    <t>998</t>
  </si>
  <si>
    <t>Přesun hmot</t>
  </si>
  <si>
    <t>70</t>
  </si>
  <si>
    <t>998223011</t>
  </si>
  <si>
    <t>Přesun hmot pro pozemní komunikace s krytem dlážděným</t>
  </si>
  <si>
    <t>1874020666</t>
  </si>
  <si>
    <t>Přesun hmot pro pozemní komunikace s krytem dlážděným dopravní vzdálenost do 200 m jakékoliv délky objektu</t>
  </si>
  <si>
    <t>https://podminky.urs.cz/item/CS_URS_2022_01/998223011</t>
  </si>
  <si>
    <t>PSV</t>
  </si>
  <si>
    <t>Práce a dodávky PSV</t>
  </si>
  <si>
    <t>711</t>
  </si>
  <si>
    <t>Izolace proti vodě, vlhkosti a plynům</t>
  </si>
  <si>
    <t>71</t>
  </si>
  <si>
    <t>711491273</t>
  </si>
  <si>
    <t>Provedení izolace proti zemní vlhkosti svislé z nopové fólie</t>
  </si>
  <si>
    <t>-1000581396</t>
  </si>
  <si>
    <t>Provedení izolace proti zemní vlhkosti nopovou fólií na ploše svislé S z nopové fólie</t>
  </si>
  <si>
    <t>https://podminky.urs.cz/item/CS_URS_2022_01/711491273</t>
  </si>
  <si>
    <t xml:space="preserve">Poznámka k souboru cen:_x000d_
1. Cenami -9095 až -9097 lze oceňovat jen tehdy, nepřesáhne-li součet souvislé plochy vodorovné a svislé izolační vrstvy 10 m2._x000d_
2. Cenou -1175 lze oceňovat i připevnění izolace na ploše svislé._x000d_
3. Cenami -1171 až -1273 lze oceňovat i izolace proti zemní vlhkosti._x000d_
4. V ceně -1177 jsou započteny i náklady na navrtání, osazení hmoždinek a zatmelení._x000d_
</t>
  </si>
  <si>
    <t>(165,5+191)*0,35</t>
  </si>
  <si>
    <t>72</t>
  </si>
  <si>
    <t>28323005</t>
  </si>
  <si>
    <t>fólie profilovaná (nopová) drenážní HDPE s výškou nopů 8mm</t>
  </si>
  <si>
    <t>-155978982</t>
  </si>
  <si>
    <t>124,775*1,1 'Přepočtené koeficientem množství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</si>
  <si>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</si>
  <si>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</si>
  <si>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</si>
  <si>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</si>
  <si>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</si>
  <si>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</si>
  <si>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011414000</t>
  </si>
  <si>
    <t>Průzkum výskytu odpadu</t>
  </si>
  <si>
    <t>kpl</t>
  </si>
  <si>
    <t>1024</t>
  </si>
  <si>
    <t>-576119191</t>
  </si>
  <si>
    <t>012103000</t>
  </si>
  <si>
    <t>Geodetické práce před výstavbou</t>
  </si>
  <si>
    <t>641855695</t>
  </si>
  <si>
    <t>012303000</t>
  </si>
  <si>
    <t>Geodetické práce po výstavbě</t>
  </si>
  <si>
    <t>774876105</t>
  </si>
  <si>
    <t>013254000</t>
  </si>
  <si>
    <t>Dokumentace skutečného provedení stavby</t>
  </si>
  <si>
    <t>-725620970</t>
  </si>
  <si>
    <t>VRN3</t>
  </si>
  <si>
    <t>Zařízení staveniště</t>
  </si>
  <si>
    <t>032002000</t>
  </si>
  <si>
    <t>Vybavení staveniště</t>
  </si>
  <si>
    <t>-1385452008</t>
  </si>
  <si>
    <t>034303000</t>
  </si>
  <si>
    <t>Dopravní značení na staveništi</t>
  </si>
  <si>
    <t>94865403</t>
  </si>
  <si>
    <t>039002000</t>
  </si>
  <si>
    <t>Zrušení zařízení staveniště</t>
  </si>
  <si>
    <t>274299292</t>
  </si>
  <si>
    <t>VRN4</t>
  </si>
  <si>
    <t>Inženýrská činnost</t>
  </si>
  <si>
    <t>043194000</t>
  </si>
  <si>
    <t>Ostatní zkoušky</t>
  </si>
  <si>
    <t>-266326062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</si>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</sst>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6121" TargetMode="External" /><Relationship Id="rId2" Type="http://schemas.openxmlformats.org/officeDocument/2006/relationships/hyperlink" Target="https://podminky.urs.cz/item/CS_URS_2022_01/113106123" TargetMode="External" /><Relationship Id="rId3" Type="http://schemas.openxmlformats.org/officeDocument/2006/relationships/hyperlink" Target="https://podminky.urs.cz/item/CS_URS_2022_01/113106161" TargetMode="External" /><Relationship Id="rId4" Type="http://schemas.openxmlformats.org/officeDocument/2006/relationships/hyperlink" Target="https://podminky.urs.cz/item/CS_URS_2022_01/113107162" TargetMode="External" /><Relationship Id="rId5" Type="http://schemas.openxmlformats.org/officeDocument/2006/relationships/hyperlink" Target="https://podminky.urs.cz/item/CS_URS_2022_01/113107182" TargetMode="External" /><Relationship Id="rId6" Type="http://schemas.openxmlformats.org/officeDocument/2006/relationships/hyperlink" Target="https://podminky.urs.cz/item/CS_URS_2022_01/113107223" TargetMode="External" /><Relationship Id="rId7" Type="http://schemas.openxmlformats.org/officeDocument/2006/relationships/hyperlink" Target="https://podminky.urs.cz/item/CS_URS_2022_01/113107330" TargetMode="External" /><Relationship Id="rId8" Type="http://schemas.openxmlformats.org/officeDocument/2006/relationships/hyperlink" Target="https://podminky.urs.cz/item/CS_URS_2022_01/113201112" TargetMode="External" /><Relationship Id="rId9" Type="http://schemas.openxmlformats.org/officeDocument/2006/relationships/hyperlink" Target="https://podminky.urs.cz/item/CS_URS_2022_01/113202111" TargetMode="External" /><Relationship Id="rId10" Type="http://schemas.openxmlformats.org/officeDocument/2006/relationships/hyperlink" Target="https://podminky.urs.cz/item/CS_URS_2022_01/122251101" TargetMode="External" /><Relationship Id="rId11" Type="http://schemas.openxmlformats.org/officeDocument/2006/relationships/hyperlink" Target="https://podminky.urs.cz/item/CS_URS_2022_01/122311101" TargetMode="External" /><Relationship Id="rId12" Type="http://schemas.openxmlformats.org/officeDocument/2006/relationships/hyperlink" Target="https://podminky.urs.cz/item/CS_URS_2022_01/132251101" TargetMode="External" /><Relationship Id="rId13" Type="http://schemas.openxmlformats.org/officeDocument/2006/relationships/hyperlink" Target="https://podminky.urs.cz/item/CS_URS_2022_01/162751117" TargetMode="External" /><Relationship Id="rId14" Type="http://schemas.openxmlformats.org/officeDocument/2006/relationships/hyperlink" Target="https://podminky.urs.cz/item/CS_URS_2022_01/162751119" TargetMode="External" /><Relationship Id="rId15" Type="http://schemas.openxmlformats.org/officeDocument/2006/relationships/hyperlink" Target="https://podminky.urs.cz/item/CS_URS_2022_01/171201201" TargetMode="External" /><Relationship Id="rId16" Type="http://schemas.openxmlformats.org/officeDocument/2006/relationships/hyperlink" Target="https://podminky.urs.cz/item/CS_URS_2022_01/171201231" TargetMode="External" /><Relationship Id="rId17" Type="http://schemas.openxmlformats.org/officeDocument/2006/relationships/hyperlink" Target="https://podminky.urs.cz/item/CS_URS_2022_01/174101101" TargetMode="External" /><Relationship Id="rId18" Type="http://schemas.openxmlformats.org/officeDocument/2006/relationships/hyperlink" Target="https://podminky.urs.cz/item/CS_URS_2022_01/181351103" TargetMode="External" /><Relationship Id="rId19" Type="http://schemas.openxmlformats.org/officeDocument/2006/relationships/hyperlink" Target="https://podminky.urs.cz/item/CS_URS_2022_01/181411131" TargetMode="External" /><Relationship Id="rId20" Type="http://schemas.openxmlformats.org/officeDocument/2006/relationships/hyperlink" Target="https://podminky.urs.cz/item/CS_URS_2022_01/181951112" TargetMode="External" /><Relationship Id="rId21" Type="http://schemas.openxmlformats.org/officeDocument/2006/relationships/hyperlink" Target="https://podminky.urs.cz/item/CS_URS_2022_01/564861111" TargetMode="External" /><Relationship Id="rId22" Type="http://schemas.openxmlformats.org/officeDocument/2006/relationships/hyperlink" Target="https://podminky.urs.cz/item/CS_URS_2022_01/567122114" TargetMode="External" /><Relationship Id="rId23" Type="http://schemas.openxmlformats.org/officeDocument/2006/relationships/hyperlink" Target="https://podminky.urs.cz/item/CS_URS_2022_01/573191111" TargetMode="External" /><Relationship Id="rId24" Type="http://schemas.openxmlformats.org/officeDocument/2006/relationships/hyperlink" Target="https://podminky.urs.cz/item/CS_URS_2022_01/573231106" TargetMode="External" /><Relationship Id="rId25" Type="http://schemas.openxmlformats.org/officeDocument/2006/relationships/hyperlink" Target="https://podminky.urs.cz/item/CS_URS_2022_01/596211110" TargetMode="External" /><Relationship Id="rId26" Type="http://schemas.openxmlformats.org/officeDocument/2006/relationships/hyperlink" Target="https://podminky.urs.cz/item/CS_URS_2022_01/596211213" TargetMode="External" /><Relationship Id="rId27" Type="http://schemas.openxmlformats.org/officeDocument/2006/relationships/hyperlink" Target="https://podminky.urs.cz/item/CS_URS_2022_01/596811120" TargetMode="External" /><Relationship Id="rId28" Type="http://schemas.openxmlformats.org/officeDocument/2006/relationships/hyperlink" Target="https://podminky.urs.cz/item/CS_URS_2022_01/596991112" TargetMode="External" /><Relationship Id="rId29" Type="http://schemas.openxmlformats.org/officeDocument/2006/relationships/hyperlink" Target="https://podminky.urs.cz/item/CS_URS_2022_01/899202211" TargetMode="External" /><Relationship Id="rId30" Type="http://schemas.openxmlformats.org/officeDocument/2006/relationships/hyperlink" Target="https://podminky.urs.cz/item/CS_URS_2022_01/899211112" TargetMode="External" /><Relationship Id="rId31" Type="http://schemas.openxmlformats.org/officeDocument/2006/relationships/hyperlink" Target="https://podminky.urs.cz/item/CS_URS_2022_01/899231111" TargetMode="External" /><Relationship Id="rId32" Type="http://schemas.openxmlformats.org/officeDocument/2006/relationships/hyperlink" Target="https://podminky.urs.cz/item/CS_URS_2022_01/899431111" TargetMode="External" /><Relationship Id="rId33" Type="http://schemas.openxmlformats.org/officeDocument/2006/relationships/hyperlink" Target="https://podminky.urs.cz/item/CS_URS_2022_01/914511112" TargetMode="External" /><Relationship Id="rId34" Type="http://schemas.openxmlformats.org/officeDocument/2006/relationships/hyperlink" Target="https://podminky.urs.cz/item/CS_URS_2022_01/916131213" TargetMode="External" /><Relationship Id="rId35" Type="http://schemas.openxmlformats.org/officeDocument/2006/relationships/hyperlink" Target="https://podminky.urs.cz/item/CS_URS_2022_01/916132112" TargetMode="External" /><Relationship Id="rId36" Type="http://schemas.openxmlformats.org/officeDocument/2006/relationships/hyperlink" Target="https://podminky.urs.cz/item/CS_URS_2022_01/916231213" TargetMode="External" /><Relationship Id="rId37" Type="http://schemas.openxmlformats.org/officeDocument/2006/relationships/hyperlink" Target="https://podminky.urs.cz/item/CS_URS_2022_01/916231291" TargetMode="External" /><Relationship Id="rId38" Type="http://schemas.openxmlformats.org/officeDocument/2006/relationships/hyperlink" Target="https://podminky.urs.cz/item/CS_URS_2022_01/916991121" TargetMode="External" /><Relationship Id="rId39" Type="http://schemas.openxmlformats.org/officeDocument/2006/relationships/hyperlink" Target="https://podminky.urs.cz/item/CS_URS_2022_01/919732211" TargetMode="External" /><Relationship Id="rId40" Type="http://schemas.openxmlformats.org/officeDocument/2006/relationships/hyperlink" Target="https://podminky.urs.cz/item/CS_URS_2022_01/919735112" TargetMode="External" /><Relationship Id="rId41" Type="http://schemas.openxmlformats.org/officeDocument/2006/relationships/hyperlink" Target="https://podminky.urs.cz/item/CS_URS_2022_01/935113111" TargetMode="External" /><Relationship Id="rId42" Type="http://schemas.openxmlformats.org/officeDocument/2006/relationships/hyperlink" Target="https://podminky.urs.cz/item/CS_URS_2022_01/966006132" TargetMode="External" /><Relationship Id="rId43" Type="http://schemas.openxmlformats.org/officeDocument/2006/relationships/hyperlink" Target="https://podminky.urs.cz/item/CS_URS_2022_01/966008221" TargetMode="External" /><Relationship Id="rId44" Type="http://schemas.openxmlformats.org/officeDocument/2006/relationships/hyperlink" Target="https://podminky.urs.cz/item/CS_URS_2022_01/979054441" TargetMode="External" /><Relationship Id="rId45" Type="http://schemas.openxmlformats.org/officeDocument/2006/relationships/hyperlink" Target="https://podminky.urs.cz/item/CS_URS_2022_01/979054451" TargetMode="External" /><Relationship Id="rId46" Type="http://schemas.openxmlformats.org/officeDocument/2006/relationships/hyperlink" Target="https://podminky.urs.cz/item/CS_URS_2022_01/997211511" TargetMode="External" /><Relationship Id="rId47" Type="http://schemas.openxmlformats.org/officeDocument/2006/relationships/hyperlink" Target="https://podminky.urs.cz/item/CS_URS_2022_01/997211519" TargetMode="External" /><Relationship Id="rId48" Type="http://schemas.openxmlformats.org/officeDocument/2006/relationships/hyperlink" Target="https://podminky.urs.cz/item/CS_URS_2022_01/997221861" TargetMode="External" /><Relationship Id="rId49" Type="http://schemas.openxmlformats.org/officeDocument/2006/relationships/hyperlink" Target="https://podminky.urs.cz/item/CS_URS_2022_01/997221873" TargetMode="External" /><Relationship Id="rId50" Type="http://schemas.openxmlformats.org/officeDocument/2006/relationships/hyperlink" Target="https://podminky.urs.cz/item/CS_URS_2022_01/997221875" TargetMode="External" /><Relationship Id="rId51" Type="http://schemas.openxmlformats.org/officeDocument/2006/relationships/hyperlink" Target="https://podminky.urs.cz/item/CS_URS_2022_01/998223011" TargetMode="External" /><Relationship Id="rId52" Type="http://schemas.openxmlformats.org/officeDocument/2006/relationships/hyperlink" Target="https://podminky.urs.cz/item/CS_URS_2022_01/711491273" TargetMode="External" /><Relationship Id="rId5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VD00922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Břeclav - ul. Jungmannova, chodník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Břeclav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29. 4. 2022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Břeclav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ViaDesigne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ROUND(AG55+AG57,2)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ROUND(AS55+AS57,2)</f>
        <v>0</v>
      </c>
      <c r="AT54" s="107">
        <f>ROUND(SUM(AV54:AW54),2)</f>
        <v>0</v>
      </c>
      <c r="AU54" s="108">
        <f>ROUND(AU55+AU57,5)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ROUND(AZ55+AZ57,2)</f>
        <v>0</v>
      </c>
      <c r="BA54" s="107">
        <f>ROUND(BA55+BA57,2)</f>
        <v>0</v>
      </c>
      <c r="BB54" s="107">
        <f>ROUND(BB55+BB57,2)</f>
        <v>0</v>
      </c>
      <c r="BC54" s="107">
        <f>ROUND(BC55+BC57,2)</f>
        <v>0</v>
      </c>
      <c r="BD54" s="109">
        <f>ROUND(BD55+BD57,2)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7"/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ROUND(AG56,2)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78</v>
      </c>
      <c r="AR55" s="119"/>
      <c r="AS55" s="120">
        <f>ROUND(AS56,2)</f>
        <v>0</v>
      </c>
      <c r="AT55" s="121">
        <f>ROUND(SUM(AV55:AW55),2)</f>
        <v>0</v>
      </c>
      <c r="AU55" s="122">
        <f>ROUND(AU56,5)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ROUND(AZ56,2)</f>
        <v>0</v>
      </c>
      <c r="BA55" s="121">
        <f>ROUND(BA56,2)</f>
        <v>0</v>
      </c>
      <c r="BB55" s="121">
        <f>ROUND(BB56,2)</f>
        <v>0</v>
      </c>
      <c r="BC55" s="121">
        <f>ROUND(BC56,2)</f>
        <v>0</v>
      </c>
      <c r="BD55" s="123">
        <f>ROUND(BD56,2)</f>
        <v>0</v>
      </c>
      <c r="BE55" s="7"/>
      <c r="BS55" s="124" t="s">
        <v>71</v>
      </c>
      <c r="BT55" s="124" t="s">
        <v>79</v>
      </c>
      <c r="BU55" s="124" t="s">
        <v>73</v>
      </c>
      <c r="BV55" s="124" t="s">
        <v>74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4" customFormat="1" ht="16.5" customHeight="1">
      <c r="A56" s="125" t="s">
        <v>82</v>
      </c>
      <c r="B56" s="64"/>
      <c r="C56" s="126"/>
      <c r="D56" s="126"/>
      <c r="E56" s="127" t="s">
        <v>76</v>
      </c>
      <c r="F56" s="127"/>
      <c r="G56" s="127"/>
      <c r="H56" s="127"/>
      <c r="I56" s="127"/>
      <c r="J56" s="126"/>
      <c r="K56" s="127" t="s">
        <v>77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101 - Chodník'!J32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83</v>
      </c>
      <c r="AR56" s="66"/>
      <c r="AS56" s="130">
        <v>0</v>
      </c>
      <c r="AT56" s="131">
        <f>ROUND(SUM(AV56:AW56),2)</f>
        <v>0</v>
      </c>
      <c r="AU56" s="132">
        <f>'SO 101 - Chodník'!P95</f>
        <v>0</v>
      </c>
      <c r="AV56" s="131">
        <f>'SO 101 - Chodník'!J35</f>
        <v>0</v>
      </c>
      <c r="AW56" s="131">
        <f>'SO 101 - Chodník'!J36</f>
        <v>0</v>
      </c>
      <c r="AX56" s="131">
        <f>'SO 101 - Chodník'!J37</f>
        <v>0</v>
      </c>
      <c r="AY56" s="131">
        <f>'SO 101 - Chodník'!J38</f>
        <v>0</v>
      </c>
      <c r="AZ56" s="131">
        <f>'SO 101 - Chodník'!F35</f>
        <v>0</v>
      </c>
      <c r="BA56" s="131">
        <f>'SO 101 - Chodník'!F36</f>
        <v>0</v>
      </c>
      <c r="BB56" s="131">
        <f>'SO 101 - Chodník'!F37</f>
        <v>0</v>
      </c>
      <c r="BC56" s="131">
        <f>'SO 101 - Chodník'!F38</f>
        <v>0</v>
      </c>
      <c r="BD56" s="133">
        <f>'SO 101 - Chodník'!F39</f>
        <v>0</v>
      </c>
      <c r="BE56" s="4"/>
      <c r="BT56" s="134" t="s">
        <v>81</v>
      </c>
      <c r="BV56" s="134" t="s">
        <v>74</v>
      </c>
      <c r="BW56" s="134" t="s">
        <v>84</v>
      </c>
      <c r="BX56" s="134" t="s">
        <v>80</v>
      </c>
      <c r="CL56" s="134" t="s">
        <v>19</v>
      </c>
    </row>
    <row r="57" s="7" customFormat="1" ht="16.5" customHeight="1">
      <c r="A57" s="7"/>
      <c r="B57" s="112"/>
      <c r="C57" s="113"/>
      <c r="D57" s="114" t="s">
        <v>85</v>
      </c>
      <c r="E57" s="114"/>
      <c r="F57" s="114"/>
      <c r="G57" s="114"/>
      <c r="H57" s="114"/>
      <c r="I57" s="115"/>
      <c r="J57" s="114" t="s">
        <v>86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ROUND(AG58,2)</f>
        <v>0</v>
      </c>
      <c r="AH57" s="115"/>
      <c r="AI57" s="115"/>
      <c r="AJ57" s="115"/>
      <c r="AK57" s="115"/>
      <c r="AL57" s="115"/>
      <c r="AM57" s="115"/>
      <c r="AN57" s="117">
        <f>SUM(AG57,AT57)</f>
        <v>0</v>
      </c>
      <c r="AO57" s="115"/>
      <c r="AP57" s="115"/>
      <c r="AQ57" s="118" t="s">
        <v>78</v>
      </c>
      <c r="AR57" s="119"/>
      <c r="AS57" s="120">
        <f>ROUND(AS58,2)</f>
        <v>0</v>
      </c>
      <c r="AT57" s="121">
        <f>ROUND(SUM(AV57:AW57),2)</f>
        <v>0</v>
      </c>
      <c r="AU57" s="122">
        <f>ROUND(AU58,5)</f>
        <v>0</v>
      </c>
      <c r="AV57" s="121">
        <f>ROUND(AZ57*L29,2)</f>
        <v>0</v>
      </c>
      <c r="AW57" s="121">
        <f>ROUND(BA57*L30,2)</f>
        <v>0</v>
      </c>
      <c r="AX57" s="121">
        <f>ROUND(BB57*L29,2)</f>
        <v>0</v>
      </c>
      <c r="AY57" s="121">
        <f>ROUND(BC57*L30,2)</f>
        <v>0</v>
      </c>
      <c r="AZ57" s="121">
        <f>ROUND(AZ58,2)</f>
        <v>0</v>
      </c>
      <c r="BA57" s="121">
        <f>ROUND(BA58,2)</f>
        <v>0</v>
      </c>
      <c r="BB57" s="121">
        <f>ROUND(BB58,2)</f>
        <v>0</v>
      </c>
      <c r="BC57" s="121">
        <f>ROUND(BC58,2)</f>
        <v>0</v>
      </c>
      <c r="BD57" s="123">
        <f>ROUND(BD58,2)</f>
        <v>0</v>
      </c>
      <c r="BE57" s="7"/>
      <c r="BS57" s="124" t="s">
        <v>71</v>
      </c>
      <c r="BT57" s="124" t="s">
        <v>79</v>
      </c>
      <c r="BU57" s="124" t="s">
        <v>73</v>
      </c>
      <c r="BV57" s="124" t="s">
        <v>74</v>
      </c>
      <c r="BW57" s="124" t="s">
        <v>87</v>
      </c>
      <c r="BX57" s="124" t="s">
        <v>5</v>
      </c>
      <c r="CL57" s="124" t="s">
        <v>19</v>
      </c>
      <c r="CM57" s="124" t="s">
        <v>81</v>
      </c>
    </row>
    <row r="58" s="4" customFormat="1" ht="16.5" customHeight="1">
      <c r="A58" s="125" t="s">
        <v>82</v>
      </c>
      <c r="B58" s="64"/>
      <c r="C58" s="126"/>
      <c r="D58" s="126"/>
      <c r="E58" s="127" t="s">
        <v>85</v>
      </c>
      <c r="F58" s="127"/>
      <c r="G58" s="127"/>
      <c r="H58" s="127"/>
      <c r="I58" s="127"/>
      <c r="J58" s="126"/>
      <c r="K58" s="127" t="s">
        <v>86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'VRN - Vedlejší rozpočtové...'!J32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83</v>
      </c>
      <c r="AR58" s="66"/>
      <c r="AS58" s="135">
        <v>0</v>
      </c>
      <c r="AT58" s="136">
        <f>ROUND(SUM(AV58:AW58),2)</f>
        <v>0</v>
      </c>
      <c r="AU58" s="137">
        <f>'VRN - Vedlejší rozpočtové...'!P89</f>
        <v>0</v>
      </c>
      <c r="AV58" s="136">
        <f>'VRN - Vedlejší rozpočtové...'!J35</f>
        <v>0</v>
      </c>
      <c r="AW58" s="136">
        <f>'VRN - Vedlejší rozpočtové...'!J36</f>
        <v>0</v>
      </c>
      <c r="AX58" s="136">
        <f>'VRN - Vedlejší rozpočtové...'!J37</f>
        <v>0</v>
      </c>
      <c r="AY58" s="136">
        <f>'VRN - Vedlejší rozpočtové...'!J38</f>
        <v>0</v>
      </c>
      <c r="AZ58" s="136">
        <f>'VRN - Vedlejší rozpočtové...'!F35</f>
        <v>0</v>
      </c>
      <c r="BA58" s="136">
        <f>'VRN - Vedlejší rozpočtové...'!F36</f>
        <v>0</v>
      </c>
      <c r="BB58" s="136">
        <f>'VRN - Vedlejší rozpočtové...'!F37</f>
        <v>0</v>
      </c>
      <c r="BC58" s="136">
        <f>'VRN - Vedlejší rozpočtové...'!F38</f>
        <v>0</v>
      </c>
      <c r="BD58" s="138">
        <f>'VRN - Vedlejší rozpočtové...'!F39</f>
        <v>0</v>
      </c>
      <c r="BE58" s="4"/>
      <c r="BT58" s="134" t="s">
        <v>81</v>
      </c>
      <c r="BV58" s="134" t="s">
        <v>74</v>
      </c>
      <c r="BW58" s="134" t="s">
        <v>88</v>
      </c>
      <c r="BX58" s="134" t="s">
        <v>87</v>
      </c>
      <c r="CL58" s="134" t="s">
        <v>19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pwgZLYFkNugquKJ4Yqdojjk8H8tIyzOWXcKQ4ojVnacavGkKWJCUBeGZy0NshczbO1yBnixxnfztb+u73C1n/A==" hashValue="wL3F5EJ3BYxIXsLiZujNvQ5Sa5SOU2xt0CpwiU1ezUQ4qxfDTPYh+rWosaVBUGFubzt5OuwpA/1cdAvUIV906A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SO 101 - Chodník'!C2" display="/"/>
    <hyperlink ref="A58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89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Břeclav - ul. Jungmannova, chodník</v>
      </c>
      <c r="F7" s="143"/>
      <c r="G7" s="143"/>
      <c r="H7" s="143"/>
      <c r="L7" s="21"/>
    </row>
    <row r="8" s="1" customFormat="1" ht="12" customHeight="1">
      <c r="B8" s="21"/>
      <c r="D8" s="143" t="s">
        <v>90</v>
      </c>
      <c r="L8" s="21"/>
    </row>
    <row r="9" s="2" customFormat="1" ht="16.5" customHeight="1">
      <c r="A9" s="39"/>
      <c r="B9" s="45"/>
      <c r="C9" s="39"/>
      <c r="D9" s="39"/>
      <c r="E9" s="144" t="s">
        <v>91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29. 4. 2022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ROUND((SUM(BE95:BE410)),  2)</f>
        <v>0</v>
      </c>
      <c r="G35" s="39"/>
      <c r="H35" s="39"/>
      <c r="I35" s="158">
        <v>0.20999999999999999</v>
      </c>
      <c r="J35" s="157">
        <f>ROUND(((SUM(BE95:BE410))*I35),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ROUND((SUM(BF95:BF410)),  2)</f>
        <v>0</v>
      </c>
      <c r="G36" s="39"/>
      <c r="H36" s="39"/>
      <c r="I36" s="158">
        <v>0.14999999999999999</v>
      </c>
      <c r="J36" s="157">
        <f>ROUND(((SUM(BF95:BF410))*I36),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ROUND((SUM(BG95:BG410)),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ROUND((SUM(BH95:BH410)),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ROUND((SUM(BI95:BI410)),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Břeclav - ul. Jungmannova, chodník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101 - Chodník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Břeclav</v>
      </c>
      <c r="G56" s="41"/>
      <c r="H56" s="41"/>
      <c r="I56" s="33" t="s">
        <v>23</v>
      </c>
      <c r="J56" s="73" t="str">
        <f>IF(J14="","",J14)</f>
        <v>29. 4. 2022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Břeclav</v>
      </c>
      <c r="G58" s="41"/>
      <c r="H58" s="41"/>
      <c r="I58" s="33" t="s">
        <v>31</v>
      </c>
      <c r="J58" s="37" t="str">
        <f>E23</f>
        <v>ViaDesigne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94</v>
      </c>
      <c r="D61" s="172"/>
      <c r="E61" s="172"/>
      <c r="F61" s="172"/>
      <c r="G61" s="172"/>
      <c r="H61" s="172"/>
      <c r="I61" s="172"/>
      <c r="J61" s="173" t="s">
        <v>95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96</v>
      </c>
    </row>
    <row r="64" s="9" customFormat="1" ht="24.96" customHeight="1">
      <c r="A64" s="9"/>
      <c r="B64" s="175"/>
      <c r="C64" s="176"/>
      <c r="D64" s="177" t="s">
        <v>97</v>
      </c>
      <c r="E64" s="178"/>
      <c r="F64" s="178"/>
      <c r="G64" s="178"/>
      <c r="H64" s="178"/>
      <c r="I64" s="178"/>
      <c r="J64" s="179">
        <f>J96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98</v>
      </c>
      <c r="E65" s="183"/>
      <c r="F65" s="183"/>
      <c r="G65" s="183"/>
      <c r="H65" s="183"/>
      <c r="I65" s="183"/>
      <c r="J65" s="184">
        <f>J97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99</v>
      </c>
      <c r="E66" s="183"/>
      <c r="F66" s="183"/>
      <c r="G66" s="183"/>
      <c r="H66" s="183"/>
      <c r="I66" s="183"/>
      <c r="J66" s="184">
        <f>J206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100</v>
      </c>
      <c r="E67" s="183"/>
      <c r="F67" s="183"/>
      <c r="G67" s="183"/>
      <c r="H67" s="183"/>
      <c r="I67" s="183"/>
      <c r="J67" s="184">
        <f>J213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101</v>
      </c>
      <c r="E68" s="183"/>
      <c r="F68" s="183"/>
      <c r="G68" s="183"/>
      <c r="H68" s="183"/>
      <c r="I68" s="183"/>
      <c r="J68" s="184">
        <f>J260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102</v>
      </c>
      <c r="E69" s="183"/>
      <c r="F69" s="183"/>
      <c r="G69" s="183"/>
      <c r="H69" s="183"/>
      <c r="I69" s="183"/>
      <c r="J69" s="184">
        <f>J277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103</v>
      </c>
      <c r="E70" s="183"/>
      <c r="F70" s="183"/>
      <c r="G70" s="183"/>
      <c r="H70" s="183"/>
      <c r="I70" s="183"/>
      <c r="J70" s="184">
        <f>J355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104</v>
      </c>
      <c r="E71" s="183"/>
      <c r="F71" s="183"/>
      <c r="G71" s="183"/>
      <c r="H71" s="183"/>
      <c r="I71" s="183"/>
      <c r="J71" s="184">
        <f>J397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5"/>
      <c r="C72" s="176"/>
      <c r="D72" s="177" t="s">
        <v>105</v>
      </c>
      <c r="E72" s="178"/>
      <c r="F72" s="178"/>
      <c r="G72" s="178"/>
      <c r="H72" s="178"/>
      <c r="I72" s="178"/>
      <c r="J72" s="179">
        <f>J401</f>
        <v>0</v>
      </c>
      <c r="K72" s="176"/>
      <c r="L72" s="18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1"/>
      <c r="C73" s="126"/>
      <c r="D73" s="182" t="s">
        <v>106</v>
      </c>
      <c r="E73" s="183"/>
      <c r="F73" s="183"/>
      <c r="G73" s="183"/>
      <c r="H73" s="183"/>
      <c r="I73" s="183"/>
      <c r="J73" s="184">
        <f>J402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107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70" t="str">
        <f>E7</f>
        <v>Břeclav - ul. Jungmannova, chodník</v>
      </c>
      <c r="F83" s="33"/>
      <c r="G83" s="33"/>
      <c r="H83" s="33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" customFormat="1" ht="12" customHeight="1">
      <c r="B84" s="22"/>
      <c r="C84" s="33" t="s">
        <v>90</v>
      </c>
      <c r="D84" s="23"/>
      <c r="E84" s="23"/>
      <c r="F84" s="23"/>
      <c r="G84" s="23"/>
      <c r="H84" s="23"/>
      <c r="I84" s="23"/>
      <c r="J84" s="23"/>
      <c r="K84" s="23"/>
      <c r="L84" s="21"/>
    </row>
    <row r="85" s="2" customFormat="1" ht="16.5" customHeight="1">
      <c r="A85" s="39"/>
      <c r="B85" s="40"/>
      <c r="C85" s="41"/>
      <c r="D85" s="41"/>
      <c r="E85" s="170" t="s">
        <v>91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92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E11</f>
        <v>SO 101 - Chodník</v>
      </c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F14</f>
        <v>Břeclav</v>
      </c>
      <c r="G89" s="41"/>
      <c r="H89" s="41"/>
      <c r="I89" s="33" t="s">
        <v>23</v>
      </c>
      <c r="J89" s="73" t="str">
        <f>IF(J14="","",J14)</f>
        <v>29. 4. 2022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E17</f>
        <v>město Břeclav</v>
      </c>
      <c r="G91" s="41"/>
      <c r="H91" s="41"/>
      <c r="I91" s="33" t="s">
        <v>31</v>
      </c>
      <c r="J91" s="37" t="str">
        <f>E23</f>
        <v>ViaDesigne s.r.o.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IF(E20="","",E20)</f>
        <v>Vyplň údaj</v>
      </c>
      <c r="G92" s="41"/>
      <c r="H92" s="41"/>
      <c r="I92" s="33" t="s">
        <v>34</v>
      </c>
      <c r="J92" s="37" t="str">
        <f>E26</f>
        <v xml:space="preserve"> 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86"/>
      <c r="B94" s="187"/>
      <c r="C94" s="188" t="s">
        <v>108</v>
      </c>
      <c r="D94" s="189" t="s">
        <v>57</v>
      </c>
      <c r="E94" s="189" t="s">
        <v>53</v>
      </c>
      <c r="F94" s="189" t="s">
        <v>54</v>
      </c>
      <c r="G94" s="189" t="s">
        <v>109</v>
      </c>
      <c r="H94" s="189" t="s">
        <v>110</v>
      </c>
      <c r="I94" s="189" t="s">
        <v>111</v>
      </c>
      <c r="J94" s="189" t="s">
        <v>95</v>
      </c>
      <c r="K94" s="190" t="s">
        <v>112</v>
      </c>
      <c r="L94" s="191"/>
      <c r="M94" s="93" t="s">
        <v>19</v>
      </c>
      <c r="N94" s="94" t="s">
        <v>42</v>
      </c>
      <c r="O94" s="94" t="s">
        <v>113</v>
      </c>
      <c r="P94" s="94" t="s">
        <v>114</v>
      </c>
      <c r="Q94" s="94" t="s">
        <v>115</v>
      </c>
      <c r="R94" s="94" t="s">
        <v>116</v>
      </c>
      <c r="S94" s="94" t="s">
        <v>117</v>
      </c>
      <c r="T94" s="95" t="s">
        <v>118</v>
      </c>
      <c r="U94" s="186"/>
      <c r="V94" s="186"/>
      <c r="W94" s="186"/>
      <c r="X94" s="186"/>
      <c r="Y94" s="186"/>
      <c r="Z94" s="186"/>
      <c r="AA94" s="186"/>
      <c r="AB94" s="186"/>
      <c r="AC94" s="186"/>
      <c r="AD94" s="186"/>
      <c r="AE94" s="186"/>
    </row>
    <row r="95" s="2" customFormat="1" ht="22.8" customHeight="1">
      <c r="A95" s="39"/>
      <c r="B95" s="40"/>
      <c r="C95" s="100" t="s">
        <v>119</v>
      </c>
      <c r="D95" s="41"/>
      <c r="E95" s="41"/>
      <c r="F95" s="41"/>
      <c r="G95" s="41"/>
      <c r="H95" s="41"/>
      <c r="I95" s="41"/>
      <c r="J95" s="192">
        <f>BK95</f>
        <v>0</v>
      </c>
      <c r="K95" s="41"/>
      <c r="L95" s="45"/>
      <c r="M95" s="96"/>
      <c r="N95" s="193"/>
      <c r="O95" s="97"/>
      <c r="P95" s="194">
        <f>P96+P401</f>
        <v>0</v>
      </c>
      <c r="Q95" s="97"/>
      <c r="R95" s="194">
        <f>R96+R401</f>
        <v>395.70553164000006</v>
      </c>
      <c r="S95" s="97"/>
      <c r="T95" s="195">
        <f>T96+T401</f>
        <v>708.00649999999996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71</v>
      </c>
      <c r="AU95" s="18" t="s">
        <v>96</v>
      </c>
      <c r="BK95" s="196">
        <f>BK96+BK401</f>
        <v>0</v>
      </c>
    </row>
    <row r="96" s="12" customFormat="1" ht="25.92" customHeight="1">
      <c r="A96" s="12"/>
      <c r="B96" s="197"/>
      <c r="C96" s="198"/>
      <c r="D96" s="199" t="s">
        <v>71</v>
      </c>
      <c r="E96" s="200" t="s">
        <v>120</v>
      </c>
      <c r="F96" s="200" t="s">
        <v>121</v>
      </c>
      <c r="G96" s="198"/>
      <c r="H96" s="198"/>
      <c r="I96" s="201"/>
      <c r="J96" s="202">
        <f>BK96</f>
        <v>0</v>
      </c>
      <c r="K96" s="198"/>
      <c r="L96" s="203"/>
      <c r="M96" s="204"/>
      <c r="N96" s="205"/>
      <c r="O96" s="205"/>
      <c r="P96" s="206">
        <f>P97+P206+P213+P260+P277+P355+P397</f>
        <v>0</v>
      </c>
      <c r="Q96" s="205"/>
      <c r="R96" s="206">
        <f>R97+R206+R213+R260+R277+R355+R397</f>
        <v>395.65936474000006</v>
      </c>
      <c r="S96" s="205"/>
      <c r="T96" s="207">
        <f>T97+T206+T213+T260+T277+T355+T397</f>
        <v>708.00649999999996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79</v>
      </c>
      <c r="AT96" s="209" t="s">
        <v>71</v>
      </c>
      <c r="AU96" s="209" t="s">
        <v>72</v>
      </c>
      <c r="AY96" s="208" t="s">
        <v>122</v>
      </c>
      <c r="BK96" s="210">
        <f>BK97+BK206+BK213+BK260+BK277+BK355+BK397</f>
        <v>0</v>
      </c>
    </row>
    <row r="97" s="12" customFormat="1" ht="22.8" customHeight="1">
      <c r="A97" s="12"/>
      <c r="B97" s="197"/>
      <c r="C97" s="198"/>
      <c r="D97" s="199" t="s">
        <v>71</v>
      </c>
      <c r="E97" s="211" t="s">
        <v>79</v>
      </c>
      <c r="F97" s="211" t="s">
        <v>123</v>
      </c>
      <c r="G97" s="198"/>
      <c r="H97" s="198"/>
      <c r="I97" s="201"/>
      <c r="J97" s="212">
        <f>BK97</f>
        <v>0</v>
      </c>
      <c r="K97" s="198"/>
      <c r="L97" s="203"/>
      <c r="M97" s="204"/>
      <c r="N97" s="205"/>
      <c r="O97" s="205"/>
      <c r="P97" s="206">
        <f>SUM(P98:P205)</f>
        <v>0</v>
      </c>
      <c r="Q97" s="205"/>
      <c r="R97" s="206">
        <f>SUM(R98:R205)</f>
        <v>64.203440000000001</v>
      </c>
      <c r="S97" s="205"/>
      <c r="T97" s="207">
        <f>SUM(T98:T205)</f>
        <v>695.76049999999998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79</v>
      </c>
      <c r="AT97" s="209" t="s">
        <v>71</v>
      </c>
      <c r="AU97" s="209" t="s">
        <v>79</v>
      </c>
      <c r="AY97" s="208" t="s">
        <v>122</v>
      </c>
      <c r="BK97" s="210">
        <f>SUM(BK98:BK205)</f>
        <v>0</v>
      </c>
    </row>
    <row r="98" s="2" customFormat="1" ht="16.5" customHeight="1">
      <c r="A98" s="39"/>
      <c r="B98" s="40"/>
      <c r="C98" s="213" t="s">
        <v>79</v>
      </c>
      <c r="D98" s="213" t="s">
        <v>124</v>
      </c>
      <c r="E98" s="214" t="s">
        <v>125</v>
      </c>
      <c r="F98" s="215" t="s">
        <v>126</v>
      </c>
      <c r="G98" s="216" t="s">
        <v>127</v>
      </c>
      <c r="H98" s="217">
        <v>738.79999999999995</v>
      </c>
      <c r="I98" s="218"/>
      <c r="J98" s="219">
        <f>ROUND(I98*H98,2)</f>
        <v>0</v>
      </c>
      <c r="K98" s="215" t="s">
        <v>128</v>
      </c>
      <c r="L98" s="45"/>
      <c r="M98" s="220" t="s">
        <v>19</v>
      </c>
      <c r="N98" s="221" t="s">
        <v>43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0.255</v>
      </c>
      <c r="T98" s="223">
        <f>S98*H98</f>
        <v>188.39400000000001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129</v>
      </c>
      <c r="AT98" s="224" t="s">
        <v>124</v>
      </c>
      <c r="AU98" s="224" t="s">
        <v>81</v>
      </c>
      <c r="AY98" s="18" t="s">
        <v>122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79</v>
      </c>
      <c r="BK98" s="225">
        <f>ROUND(I98*H98,2)</f>
        <v>0</v>
      </c>
      <c r="BL98" s="18" t="s">
        <v>129</v>
      </c>
      <c r="BM98" s="224" t="s">
        <v>130</v>
      </c>
    </row>
    <row r="99" s="2" customFormat="1">
      <c r="A99" s="39"/>
      <c r="B99" s="40"/>
      <c r="C99" s="41"/>
      <c r="D99" s="226" t="s">
        <v>131</v>
      </c>
      <c r="E99" s="41"/>
      <c r="F99" s="227" t="s">
        <v>132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131</v>
      </c>
      <c r="AU99" s="18" t="s">
        <v>81</v>
      </c>
    </row>
    <row r="100" s="2" customFormat="1">
      <c r="A100" s="39"/>
      <c r="B100" s="40"/>
      <c r="C100" s="41"/>
      <c r="D100" s="231" t="s">
        <v>133</v>
      </c>
      <c r="E100" s="41"/>
      <c r="F100" s="232" t="s">
        <v>134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133</v>
      </c>
      <c r="AU100" s="18" t="s">
        <v>81</v>
      </c>
    </row>
    <row r="101" s="13" customFormat="1">
      <c r="A101" s="13"/>
      <c r="B101" s="233"/>
      <c r="C101" s="234"/>
      <c r="D101" s="226" t="s">
        <v>135</v>
      </c>
      <c r="E101" s="235" t="s">
        <v>19</v>
      </c>
      <c r="F101" s="236" t="s">
        <v>136</v>
      </c>
      <c r="G101" s="234"/>
      <c r="H101" s="237">
        <v>4.9000000000000004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135</v>
      </c>
      <c r="AU101" s="243" t="s">
        <v>81</v>
      </c>
      <c r="AV101" s="13" t="s">
        <v>81</v>
      </c>
      <c r="AW101" s="13" t="s">
        <v>33</v>
      </c>
      <c r="AX101" s="13" t="s">
        <v>72</v>
      </c>
      <c r="AY101" s="243" t="s">
        <v>122</v>
      </c>
    </row>
    <row r="102" s="13" customFormat="1">
      <c r="A102" s="13"/>
      <c r="B102" s="233"/>
      <c r="C102" s="234"/>
      <c r="D102" s="226" t="s">
        <v>135</v>
      </c>
      <c r="E102" s="235" t="s">
        <v>19</v>
      </c>
      <c r="F102" s="236" t="s">
        <v>137</v>
      </c>
      <c r="G102" s="234"/>
      <c r="H102" s="237">
        <v>705.79999999999995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135</v>
      </c>
      <c r="AU102" s="243" t="s">
        <v>81</v>
      </c>
      <c r="AV102" s="13" t="s">
        <v>81</v>
      </c>
      <c r="AW102" s="13" t="s">
        <v>33</v>
      </c>
      <c r="AX102" s="13" t="s">
        <v>72</v>
      </c>
      <c r="AY102" s="243" t="s">
        <v>122</v>
      </c>
    </row>
    <row r="103" s="13" customFormat="1">
      <c r="A103" s="13"/>
      <c r="B103" s="233"/>
      <c r="C103" s="234"/>
      <c r="D103" s="226" t="s">
        <v>135</v>
      </c>
      <c r="E103" s="235" t="s">
        <v>19</v>
      </c>
      <c r="F103" s="236" t="s">
        <v>138</v>
      </c>
      <c r="G103" s="234"/>
      <c r="H103" s="237">
        <v>28.100000000000001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135</v>
      </c>
      <c r="AU103" s="243" t="s">
        <v>81</v>
      </c>
      <c r="AV103" s="13" t="s">
        <v>81</v>
      </c>
      <c r="AW103" s="13" t="s">
        <v>33</v>
      </c>
      <c r="AX103" s="13" t="s">
        <v>72</v>
      </c>
      <c r="AY103" s="243" t="s">
        <v>122</v>
      </c>
    </row>
    <row r="104" s="14" customFormat="1">
      <c r="A104" s="14"/>
      <c r="B104" s="244"/>
      <c r="C104" s="245"/>
      <c r="D104" s="226" t="s">
        <v>135</v>
      </c>
      <c r="E104" s="246" t="s">
        <v>19</v>
      </c>
      <c r="F104" s="247" t="s">
        <v>139</v>
      </c>
      <c r="G104" s="245"/>
      <c r="H104" s="248">
        <v>738.79999999999995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4" t="s">
        <v>135</v>
      </c>
      <c r="AU104" s="254" t="s">
        <v>81</v>
      </c>
      <c r="AV104" s="14" t="s">
        <v>129</v>
      </c>
      <c r="AW104" s="14" t="s">
        <v>33</v>
      </c>
      <c r="AX104" s="14" t="s">
        <v>79</v>
      </c>
      <c r="AY104" s="254" t="s">
        <v>122</v>
      </c>
    </row>
    <row r="105" s="2" customFormat="1" ht="16.5" customHeight="1">
      <c r="A105" s="39"/>
      <c r="B105" s="40"/>
      <c r="C105" s="213" t="s">
        <v>81</v>
      </c>
      <c r="D105" s="213" t="s">
        <v>124</v>
      </c>
      <c r="E105" s="214" t="s">
        <v>140</v>
      </c>
      <c r="F105" s="215" t="s">
        <v>141</v>
      </c>
      <c r="G105" s="216" t="s">
        <v>127</v>
      </c>
      <c r="H105" s="217">
        <v>12.4</v>
      </c>
      <c r="I105" s="218"/>
      <c r="J105" s="219">
        <f>ROUND(I105*H105,2)</f>
        <v>0</v>
      </c>
      <c r="K105" s="215" t="s">
        <v>128</v>
      </c>
      <c r="L105" s="45"/>
      <c r="M105" s="220" t="s">
        <v>19</v>
      </c>
      <c r="N105" s="221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0.26000000000000001</v>
      </c>
      <c r="T105" s="223">
        <f>S105*H105</f>
        <v>3.2240000000000002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129</v>
      </c>
      <c r="AT105" s="224" t="s">
        <v>124</v>
      </c>
      <c r="AU105" s="224" t="s">
        <v>81</v>
      </c>
      <c r="AY105" s="18" t="s">
        <v>122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79</v>
      </c>
      <c r="BK105" s="225">
        <f>ROUND(I105*H105,2)</f>
        <v>0</v>
      </c>
      <c r="BL105" s="18" t="s">
        <v>129</v>
      </c>
      <c r="BM105" s="224" t="s">
        <v>142</v>
      </c>
    </row>
    <row r="106" s="2" customFormat="1">
      <c r="A106" s="39"/>
      <c r="B106" s="40"/>
      <c r="C106" s="41"/>
      <c r="D106" s="226" t="s">
        <v>131</v>
      </c>
      <c r="E106" s="41"/>
      <c r="F106" s="227" t="s">
        <v>143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131</v>
      </c>
      <c r="AU106" s="18" t="s">
        <v>81</v>
      </c>
    </row>
    <row r="107" s="2" customFormat="1">
      <c r="A107" s="39"/>
      <c r="B107" s="40"/>
      <c r="C107" s="41"/>
      <c r="D107" s="231" t="s">
        <v>133</v>
      </c>
      <c r="E107" s="41"/>
      <c r="F107" s="232" t="s">
        <v>144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133</v>
      </c>
      <c r="AU107" s="18" t="s">
        <v>81</v>
      </c>
    </row>
    <row r="108" s="13" customFormat="1">
      <c r="A108" s="13"/>
      <c r="B108" s="233"/>
      <c r="C108" s="234"/>
      <c r="D108" s="226" t="s">
        <v>135</v>
      </c>
      <c r="E108" s="235" t="s">
        <v>19</v>
      </c>
      <c r="F108" s="236" t="s">
        <v>145</v>
      </c>
      <c r="G108" s="234"/>
      <c r="H108" s="237">
        <v>2.7000000000000002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135</v>
      </c>
      <c r="AU108" s="243" t="s">
        <v>81</v>
      </c>
      <c r="AV108" s="13" t="s">
        <v>81</v>
      </c>
      <c r="AW108" s="13" t="s">
        <v>33</v>
      </c>
      <c r="AX108" s="13" t="s">
        <v>72</v>
      </c>
      <c r="AY108" s="243" t="s">
        <v>122</v>
      </c>
    </row>
    <row r="109" s="13" customFormat="1">
      <c r="A109" s="13"/>
      <c r="B109" s="233"/>
      <c r="C109" s="234"/>
      <c r="D109" s="226" t="s">
        <v>135</v>
      </c>
      <c r="E109" s="235" t="s">
        <v>19</v>
      </c>
      <c r="F109" s="236" t="s">
        <v>146</v>
      </c>
      <c r="G109" s="234"/>
      <c r="H109" s="237">
        <v>9.6999999999999993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135</v>
      </c>
      <c r="AU109" s="243" t="s">
        <v>81</v>
      </c>
      <c r="AV109" s="13" t="s">
        <v>81</v>
      </c>
      <c r="AW109" s="13" t="s">
        <v>33</v>
      </c>
      <c r="AX109" s="13" t="s">
        <v>72</v>
      </c>
      <c r="AY109" s="243" t="s">
        <v>122</v>
      </c>
    </row>
    <row r="110" s="14" customFormat="1">
      <c r="A110" s="14"/>
      <c r="B110" s="244"/>
      <c r="C110" s="245"/>
      <c r="D110" s="226" t="s">
        <v>135</v>
      </c>
      <c r="E110" s="246" t="s">
        <v>19</v>
      </c>
      <c r="F110" s="247" t="s">
        <v>139</v>
      </c>
      <c r="G110" s="245"/>
      <c r="H110" s="248">
        <v>12.4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4" t="s">
        <v>135</v>
      </c>
      <c r="AU110" s="254" t="s">
        <v>81</v>
      </c>
      <c r="AV110" s="14" t="s">
        <v>129</v>
      </c>
      <c r="AW110" s="14" t="s">
        <v>33</v>
      </c>
      <c r="AX110" s="14" t="s">
        <v>79</v>
      </c>
      <c r="AY110" s="254" t="s">
        <v>122</v>
      </c>
    </row>
    <row r="111" s="2" customFormat="1" ht="16.5" customHeight="1">
      <c r="A111" s="39"/>
      <c r="B111" s="40"/>
      <c r="C111" s="213" t="s">
        <v>147</v>
      </c>
      <c r="D111" s="213" t="s">
        <v>124</v>
      </c>
      <c r="E111" s="214" t="s">
        <v>148</v>
      </c>
      <c r="F111" s="215" t="s">
        <v>149</v>
      </c>
      <c r="G111" s="216" t="s">
        <v>127</v>
      </c>
      <c r="H111" s="217">
        <v>6.2999999999999998</v>
      </c>
      <c r="I111" s="218"/>
      <c r="J111" s="219">
        <f>ROUND(I111*H111,2)</f>
        <v>0</v>
      </c>
      <c r="K111" s="215" t="s">
        <v>128</v>
      </c>
      <c r="L111" s="45"/>
      <c r="M111" s="220" t="s">
        <v>19</v>
      </c>
      <c r="N111" s="221" t="s">
        <v>43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0.32000000000000001</v>
      </c>
      <c r="T111" s="223">
        <f>S111*H111</f>
        <v>2.016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129</v>
      </c>
      <c r="AT111" s="224" t="s">
        <v>124</v>
      </c>
      <c r="AU111" s="224" t="s">
        <v>81</v>
      </c>
      <c r="AY111" s="18" t="s">
        <v>122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79</v>
      </c>
      <c r="BK111" s="225">
        <f>ROUND(I111*H111,2)</f>
        <v>0</v>
      </c>
      <c r="BL111" s="18" t="s">
        <v>129</v>
      </c>
      <c r="BM111" s="224" t="s">
        <v>150</v>
      </c>
    </row>
    <row r="112" s="2" customFormat="1">
      <c r="A112" s="39"/>
      <c r="B112" s="40"/>
      <c r="C112" s="41"/>
      <c r="D112" s="226" t="s">
        <v>131</v>
      </c>
      <c r="E112" s="41"/>
      <c r="F112" s="227" t="s">
        <v>151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131</v>
      </c>
      <c r="AU112" s="18" t="s">
        <v>81</v>
      </c>
    </row>
    <row r="113" s="2" customFormat="1">
      <c r="A113" s="39"/>
      <c r="B113" s="40"/>
      <c r="C113" s="41"/>
      <c r="D113" s="231" t="s">
        <v>133</v>
      </c>
      <c r="E113" s="41"/>
      <c r="F113" s="232" t="s">
        <v>152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133</v>
      </c>
      <c r="AU113" s="18" t="s">
        <v>81</v>
      </c>
    </row>
    <row r="114" s="13" customFormat="1">
      <c r="A114" s="13"/>
      <c r="B114" s="233"/>
      <c r="C114" s="234"/>
      <c r="D114" s="226" t="s">
        <v>135</v>
      </c>
      <c r="E114" s="235" t="s">
        <v>19</v>
      </c>
      <c r="F114" s="236" t="s">
        <v>153</v>
      </c>
      <c r="G114" s="234"/>
      <c r="H114" s="237">
        <v>6.2999999999999998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135</v>
      </c>
      <c r="AU114" s="243" t="s">
        <v>81</v>
      </c>
      <c r="AV114" s="13" t="s">
        <v>81</v>
      </c>
      <c r="AW114" s="13" t="s">
        <v>33</v>
      </c>
      <c r="AX114" s="13" t="s">
        <v>79</v>
      </c>
      <c r="AY114" s="243" t="s">
        <v>122</v>
      </c>
    </row>
    <row r="115" s="2" customFormat="1" ht="21.75" customHeight="1">
      <c r="A115" s="39"/>
      <c r="B115" s="40"/>
      <c r="C115" s="213" t="s">
        <v>129</v>
      </c>
      <c r="D115" s="213" t="s">
        <v>124</v>
      </c>
      <c r="E115" s="214" t="s">
        <v>154</v>
      </c>
      <c r="F115" s="215" t="s">
        <v>155</v>
      </c>
      <c r="G115" s="216" t="s">
        <v>127</v>
      </c>
      <c r="H115" s="217">
        <v>51</v>
      </c>
      <c r="I115" s="218"/>
      <c r="J115" s="219">
        <f>ROUND(I115*H115,2)</f>
        <v>0</v>
      </c>
      <c r="K115" s="215" t="s">
        <v>128</v>
      </c>
      <c r="L115" s="45"/>
      <c r="M115" s="220" t="s">
        <v>19</v>
      </c>
      <c r="N115" s="221" t="s">
        <v>43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0.28999999999999998</v>
      </c>
      <c r="T115" s="223">
        <f>S115*H115</f>
        <v>14.789999999999999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129</v>
      </c>
      <c r="AT115" s="224" t="s">
        <v>124</v>
      </c>
      <c r="AU115" s="224" t="s">
        <v>81</v>
      </c>
      <c r="AY115" s="18" t="s">
        <v>122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79</v>
      </c>
      <c r="BK115" s="225">
        <f>ROUND(I115*H115,2)</f>
        <v>0</v>
      </c>
      <c r="BL115" s="18" t="s">
        <v>129</v>
      </c>
      <c r="BM115" s="224" t="s">
        <v>156</v>
      </c>
    </row>
    <row r="116" s="2" customFormat="1">
      <c r="A116" s="39"/>
      <c r="B116" s="40"/>
      <c r="C116" s="41"/>
      <c r="D116" s="226" t="s">
        <v>131</v>
      </c>
      <c r="E116" s="41"/>
      <c r="F116" s="227" t="s">
        <v>157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131</v>
      </c>
      <c r="AU116" s="18" t="s">
        <v>81</v>
      </c>
    </row>
    <row r="117" s="2" customFormat="1">
      <c r="A117" s="39"/>
      <c r="B117" s="40"/>
      <c r="C117" s="41"/>
      <c r="D117" s="231" t="s">
        <v>133</v>
      </c>
      <c r="E117" s="41"/>
      <c r="F117" s="232" t="s">
        <v>158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133</v>
      </c>
      <c r="AU117" s="18" t="s">
        <v>81</v>
      </c>
    </row>
    <row r="118" s="13" customFormat="1">
      <c r="A118" s="13"/>
      <c r="B118" s="233"/>
      <c r="C118" s="234"/>
      <c r="D118" s="226" t="s">
        <v>135</v>
      </c>
      <c r="E118" s="235" t="s">
        <v>19</v>
      </c>
      <c r="F118" s="236" t="s">
        <v>159</v>
      </c>
      <c r="G118" s="234"/>
      <c r="H118" s="237">
        <v>51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135</v>
      </c>
      <c r="AU118" s="243" t="s">
        <v>81</v>
      </c>
      <c r="AV118" s="13" t="s">
        <v>81</v>
      </c>
      <c r="AW118" s="13" t="s">
        <v>33</v>
      </c>
      <c r="AX118" s="13" t="s">
        <v>79</v>
      </c>
      <c r="AY118" s="243" t="s">
        <v>122</v>
      </c>
    </row>
    <row r="119" s="2" customFormat="1" ht="16.5" customHeight="1">
      <c r="A119" s="39"/>
      <c r="B119" s="40"/>
      <c r="C119" s="213" t="s">
        <v>160</v>
      </c>
      <c r="D119" s="213" t="s">
        <v>124</v>
      </c>
      <c r="E119" s="214" t="s">
        <v>161</v>
      </c>
      <c r="F119" s="215" t="s">
        <v>162</v>
      </c>
      <c r="G119" s="216" t="s">
        <v>127</v>
      </c>
      <c r="H119" s="217">
        <v>55.700000000000003</v>
      </c>
      <c r="I119" s="218"/>
      <c r="J119" s="219">
        <f>ROUND(I119*H119,2)</f>
        <v>0</v>
      </c>
      <c r="K119" s="215" t="s">
        <v>128</v>
      </c>
      <c r="L119" s="45"/>
      <c r="M119" s="220" t="s">
        <v>19</v>
      </c>
      <c r="N119" s="221" t="s">
        <v>43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0.22</v>
      </c>
      <c r="T119" s="223">
        <f>S119*H119</f>
        <v>12.254000000000001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129</v>
      </c>
      <c r="AT119" s="224" t="s">
        <v>124</v>
      </c>
      <c r="AU119" s="224" t="s">
        <v>81</v>
      </c>
      <c r="AY119" s="18" t="s">
        <v>122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79</v>
      </c>
      <c r="BK119" s="225">
        <f>ROUND(I119*H119,2)</f>
        <v>0</v>
      </c>
      <c r="BL119" s="18" t="s">
        <v>129</v>
      </c>
      <c r="BM119" s="224" t="s">
        <v>163</v>
      </c>
    </row>
    <row r="120" s="2" customFormat="1">
      <c r="A120" s="39"/>
      <c r="B120" s="40"/>
      <c r="C120" s="41"/>
      <c r="D120" s="226" t="s">
        <v>131</v>
      </c>
      <c r="E120" s="41"/>
      <c r="F120" s="227" t="s">
        <v>164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131</v>
      </c>
      <c r="AU120" s="18" t="s">
        <v>81</v>
      </c>
    </row>
    <row r="121" s="2" customFormat="1">
      <c r="A121" s="39"/>
      <c r="B121" s="40"/>
      <c r="C121" s="41"/>
      <c r="D121" s="231" t="s">
        <v>133</v>
      </c>
      <c r="E121" s="41"/>
      <c r="F121" s="232" t="s">
        <v>165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133</v>
      </c>
      <c r="AU121" s="18" t="s">
        <v>81</v>
      </c>
    </row>
    <row r="122" s="13" customFormat="1">
      <c r="A122" s="13"/>
      <c r="B122" s="233"/>
      <c r="C122" s="234"/>
      <c r="D122" s="226" t="s">
        <v>135</v>
      </c>
      <c r="E122" s="235" t="s">
        <v>19</v>
      </c>
      <c r="F122" s="236" t="s">
        <v>166</v>
      </c>
      <c r="G122" s="234"/>
      <c r="H122" s="237">
        <v>55.700000000000003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135</v>
      </c>
      <c r="AU122" s="243" t="s">
        <v>81</v>
      </c>
      <c r="AV122" s="13" t="s">
        <v>81</v>
      </c>
      <c r="AW122" s="13" t="s">
        <v>33</v>
      </c>
      <c r="AX122" s="13" t="s">
        <v>79</v>
      </c>
      <c r="AY122" s="243" t="s">
        <v>122</v>
      </c>
    </row>
    <row r="123" s="2" customFormat="1" ht="16.5" customHeight="1">
      <c r="A123" s="39"/>
      <c r="B123" s="40"/>
      <c r="C123" s="213" t="s">
        <v>167</v>
      </c>
      <c r="D123" s="213" t="s">
        <v>124</v>
      </c>
      <c r="E123" s="214" t="s">
        <v>168</v>
      </c>
      <c r="F123" s="215" t="s">
        <v>169</v>
      </c>
      <c r="G123" s="216" t="s">
        <v>127</v>
      </c>
      <c r="H123" s="217">
        <v>786.5</v>
      </c>
      <c r="I123" s="218"/>
      <c r="J123" s="219">
        <f>ROUND(I123*H123,2)</f>
        <v>0</v>
      </c>
      <c r="K123" s="215" t="s">
        <v>128</v>
      </c>
      <c r="L123" s="45"/>
      <c r="M123" s="220" t="s">
        <v>19</v>
      </c>
      <c r="N123" s="221" t="s">
        <v>43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0.44</v>
      </c>
      <c r="T123" s="223">
        <f>S123*H123</f>
        <v>346.06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129</v>
      </c>
      <c r="AT123" s="224" t="s">
        <v>124</v>
      </c>
      <c r="AU123" s="224" t="s">
        <v>81</v>
      </c>
      <c r="AY123" s="18" t="s">
        <v>122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79</v>
      </c>
      <c r="BK123" s="225">
        <f>ROUND(I123*H123,2)</f>
        <v>0</v>
      </c>
      <c r="BL123" s="18" t="s">
        <v>129</v>
      </c>
      <c r="BM123" s="224" t="s">
        <v>170</v>
      </c>
    </row>
    <row r="124" s="2" customFormat="1">
      <c r="A124" s="39"/>
      <c r="B124" s="40"/>
      <c r="C124" s="41"/>
      <c r="D124" s="226" t="s">
        <v>131</v>
      </c>
      <c r="E124" s="41"/>
      <c r="F124" s="227" t="s">
        <v>171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131</v>
      </c>
      <c r="AU124" s="18" t="s">
        <v>81</v>
      </c>
    </row>
    <row r="125" s="2" customFormat="1">
      <c r="A125" s="39"/>
      <c r="B125" s="40"/>
      <c r="C125" s="41"/>
      <c r="D125" s="231" t="s">
        <v>133</v>
      </c>
      <c r="E125" s="41"/>
      <c r="F125" s="232" t="s">
        <v>172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133</v>
      </c>
      <c r="AU125" s="18" t="s">
        <v>81</v>
      </c>
    </row>
    <row r="126" s="13" customFormat="1">
      <c r="A126" s="13"/>
      <c r="B126" s="233"/>
      <c r="C126" s="234"/>
      <c r="D126" s="226" t="s">
        <v>135</v>
      </c>
      <c r="E126" s="235" t="s">
        <v>19</v>
      </c>
      <c r="F126" s="236" t="s">
        <v>173</v>
      </c>
      <c r="G126" s="234"/>
      <c r="H126" s="237">
        <v>705.79999999999995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135</v>
      </c>
      <c r="AU126" s="243" t="s">
        <v>81</v>
      </c>
      <c r="AV126" s="13" t="s">
        <v>81</v>
      </c>
      <c r="AW126" s="13" t="s">
        <v>33</v>
      </c>
      <c r="AX126" s="13" t="s">
        <v>72</v>
      </c>
      <c r="AY126" s="243" t="s">
        <v>122</v>
      </c>
    </row>
    <row r="127" s="13" customFormat="1">
      <c r="A127" s="13"/>
      <c r="B127" s="233"/>
      <c r="C127" s="234"/>
      <c r="D127" s="226" t="s">
        <v>135</v>
      </c>
      <c r="E127" s="235" t="s">
        <v>19</v>
      </c>
      <c r="F127" s="236" t="s">
        <v>174</v>
      </c>
      <c r="G127" s="234"/>
      <c r="H127" s="237">
        <v>9.6999999999999993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135</v>
      </c>
      <c r="AU127" s="243" t="s">
        <v>81</v>
      </c>
      <c r="AV127" s="13" t="s">
        <v>81</v>
      </c>
      <c r="AW127" s="13" t="s">
        <v>33</v>
      </c>
      <c r="AX127" s="13" t="s">
        <v>72</v>
      </c>
      <c r="AY127" s="243" t="s">
        <v>122</v>
      </c>
    </row>
    <row r="128" s="13" customFormat="1">
      <c r="A128" s="13"/>
      <c r="B128" s="233"/>
      <c r="C128" s="234"/>
      <c r="D128" s="226" t="s">
        <v>135</v>
      </c>
      <c r="E128" s="235" t="s">
        <v>19</v>
      </c>
      <c r="F128" s="236" t="s">
        <v>175</v>
      </c>
      <c r="G128" s="234"/>
      <c r="H128" s="237">
        <v>71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135</v>
      </c>
      <c r="AU128" s="243" t="s">
        <v>81</v>
      </c>
      <c r="AV128" s="13" t="s">
        <v>81</v>
      </c>
      <c r="AW128" s="13" t="s">
        <v>33</v>
      </c>
      <c r="AX128" s="13" t="s">
        <v>72</v>
      </c>
      <c r="AY128" s="243" t="s">
        <v>122</v>
      </c>
    </row>
    <row r="129" s="14" customFormat="1">
      <c r="A129" s="14"/>
      <c r="B129" s="244"/>
      <c r="C129" s="245"/>
      <c r="D129" s="226" t="s">
        <v>135</v>
      </c>
      <c r="E129" s="246" t="s">
        <v>19</v>
      </c>
      <c r="F129" s="247" t="s">
        <v>139</v>
      </c>
      <c r="G129" s="245"/>
      <c r="H129" s="248">
        <v>786.5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135</v>
      </c>
      <c r="AU129" s="254" t="s">
        <v>81</v>
      </c>
      <c r="AV129" s="14" t="s">
        <v>129</v>
      </c>
      <c r="AW129" s="14" t="s">
        <v>33</v>
      </c>
      <c r="AX129" s="14" t="s">
        <v>79</v>
      </c>
      <c r="AY129" s="254" t="s">
        <v>122</v>
      </c>
    </row>
    <row r="130" s="2" customFormat="1" ht="16.5" customHeight="1">
      <c r="A130" s="39"/>
      <c r="B130" s="40"/>
      <c r="C130" s="213" t="s">
        <v>176</v>
      </c>
      <c r="D130" s="213" t="s">
        <v>124</v>
      </c>
      <c r="E130" s="214" t="s">
        <v>177</v>
      </c>
      <c r="F130" s="215" t="s">
        <v>178</v>
      </c>
      <c r="G130" s="216" t="s">
        <v>127</v>
      </c>
      <c r="H130" s="217">
        <v>31.899999999999999</v>
      </c>
      <c r="I130" s="218"/>
      <c r="J130" s="219">
        <f>ROUND(I130*H130,2)</f>
        <v>0</v>
      </c>
      <c r="K130" s="215" t="s">
        <v>128</v>
      </c>
      <c r="L130" s="45"/>
      <c r="M130" s="220" t="s">
        <v>19</v>
      </c>
      <c r="N130" s="221" t="s">
        <v>43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0.23999999999999999</v>
      </c>
      <c r="T130" s="223">
        <f>S130*H130</f>
        <v>7.6559999999999997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129</v>
      </c>
      <c r="AT130" s="224" t="s">
        <v>124</v>
      </c>
      <c r="AU130" s="224" t="s">
        <v>81</v>
      </c>
      <c r="AY130" s="18" t="s">
        <v>122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79</v>
      </c>
      <c r="BK130" s="225">
        <f>ROUND(I130*H130,2)</f>
        <v>0</v>
      </c>
      <c r="BL130" s="18" t="s">
        <v>129</v>
      </c>
      <c r="BM130" s="224" t="s">
        <v>179</v>
      </c>
    </row>
    <row r="131" s="2" customFormat="1">
      <c r="A131" s="39"/>
      <c r="B131" s="40"/>
      <c r="C131" s="41"/>
      <c r="D131" s="226" t="s">
        <v>131</v>
      </c>
      <c r="E131" s="41"/>
      <c r="F131" s="227" t="s">
        <v>180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131</v>
      </c>
      <c r="AU131" s="18" t="s">
        <v>81</v>
      </c>
    </row>
    <row r="132" s="2" customFormat="1">
      <c r="A132" s="39"/>
      <c r="B132" s="40"/>
      <c r="C132" s="41"/>
      <c r="D132" s="231" t="s">
        <v>133</v>
      </c>
      <c r="E132" s="41"/>
      <c r="F132" s="232" t="s">
        <v>181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133</v>
      </c>
      <c r="AU132" s="18" t="s">
        <v>81</v>
      </c>
    </row>
    <row r="133" s="13" customFormat="1">
      <c r="A133" s="13"/>
      <c r="B133" s="233"/>
      <c r="C133" s="234"/>
      <c r="D133" s="226" t="s">
        <v>135</v>
      </c>
      <c r="E133" s="235" t="s">
        <v>19</v>
      </c>
      <c r="F133" s="236" t="s">
        <v>182</v>
      </c>
      <c r="G133" s="234"/>
      <c r="H133" s="237">
        <v>31.899999999999999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135</v>
      </c>
      <c r="AU133" s="243" t="s">
        <v>81</v>
      </c>
      <c r="AV133" s="13" t="s">
        <v>81</v>
      </c>
      <c r="AW133" s="13" t="s">
        <v>33</v>
      </c>
      <c r="AX133" s="13" t="s">
        <v>79</v>
      </c>
      <c r="AY133" s="243" t="s">
        <v>122</v>
      </c>
    </row>
    <row r="134" s="2" customFormat="1" ht="16.5" customHeight="1">
      <c r="A134" s="39"/>
      <c r="B134" s="40"/>
      <c r="C134" s="213" t="s">
        <v>183</v>
      </c>
      <c r="D134" s="213" t="s">
        <v>124</v>
      </c>
      <c r="E134" s="214" t="s">
        <v>184</v>
      </c>
      <c r="F134" s="215" t="s">
        <v>185</v>
      </c>
      <c r="G134" s="216" t="s">
        <v>186</v>
      </c>
      <c r="H134" s="217">
        <v>33.600000000000001</v>
      </c>
      <c r="I134" s="218"/>
      <c r="J134" s="219">
        <f>ROUND(I134*H134,2)</f>
        <v>0</v>
      </c>
      <c r="K134" s="215" t="s">
        <v>128</v>
      </c>
      <c r="L134" s="45"/>
      <c r="M134" s="220" t="s">
        <v>19</v>
      </c>
      <c r="N134" s="221" t="s">
        <v>43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0.28999999999999998</v>
      </c>
      <c r="T134" s="223">
        <f>S134*H134</f>
        <v>9.7439999999999998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129</v>
      </c>
      <c r="AT134" s="224" t="s">
        <v>124</v>
      </c>
      <c r="AU134" s="224" t="s">
        <v>81</v>
      </c>
      <c r="AY134" s="18" t="s">
        <v>122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79</v>
      </c>
      <c r="BK134" s="225">
        <f>ROUND(I134*H134,2)</f>
        <v>0</v>
      </c>
      <c r="BL134" s="18" t="s">
        <v>129</v>
      </c>
      <c r="BM134" s="224" t="s">
        <v>187</v>
      </c>
    </row>
    <row r="135" s="2" customFormat="1">
      <c r="A135" s="39"/>
      <c r="B135" s="40"/>
      <c r="C135" s="41"/>
      <c r="D135" s="226" t="s">
        <v>131</v>
      </c>
      <c r="E135" s="41"/>
      <c r="F135" s="227" t="s">
        <v>188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131</v>
      </c>
      <c r="AU135" s="18" t="s">
        <v>81</v>
      </c>
    </row>
    <row r="136" s="2" customFormat="1">
      <c r="A136" s="39"/>
      <c r="B136" s="40"/>
      <c r="C136" s="41"/>
      <c r="D136" s="231" t="s">
        <v>133</v>
      </c>
      <c r="E136" s="41"/>
      <c r="F136" s="232" t="s">
        <v>189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133</v>
      </c>
      <c r="AU136" s="18" t="s">
        <v>81</v>
      </c>
    </row>
    <row r="137" s="13" customFormat="1">
      <c r="A137" s="13"/>
      <c r="B137" s="233"/>
      <c r="C137" s="234"/>
      <c r="D137" s="226" t="s">
        <v>135</v>
      </c>
      <c r="E137" s="235" t="s">
        <v>19</v>
      </c>
      <c r="F137" s="236" t="s">
        <v>190</v>
      </c>
      <c r="G137" s="234"/>
      <c r="H137" s="237">
        <v>33.600000000000001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135</v>
      </c>
      <c r="AU137" s="243" t="s">
        <v>81</v>
      </c>
      <c r="AV137" s="13" t="s">
        <v>81</v>
      </c>
      <c r="AW137" s="13" t="s">
        <v>33</v>
      </c>
      <c r="AX137" s="13" t="s">
        <v>79</v>
      </c>
      <c r="AY137" s="243" t="s">
        <v>122</v>
      </c>
    </row>
    <row r="138" s="2" customFormat="1" ht="16.5" customHeight="1">
      <c r="A138" s="39"/>
      <c r="B138" s="40"/>
      <c r="C138" s="213" t="s">
        <v>191</v>
      </c>
      <c r="D138" s="213" t="s">
        <v>124</v>
      </c>
      <c r="E138" s="214" t="s">
        <v>192</v>
      </c>
      <c r="F138" s="215" t="s">
        <v>193</v>
      </c>
      <c r="G138" s="216" t="s">
        <v>186</v>
      </c>
      <c r="H138" s="217">
        <v>544.5</v>
      </c>
      <c r="I138" s="218"/>
      <c r="J138" s="219">
        <f>ROUND(I138*H138,2)</f>
        <v>0</v>
      </c>
      <c r="K138" s="215" t="s">
        <v>128</v>
      </c>
      <c r="L138" s="45"/>
      <c r="M138" s="220" t="s">
        <v>19</v>
      </c>
      <c r="N138" s="221" t="s">
        <v>43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0.20499999999999999</v>
      </c>
      <c r="T138" s="223">
        <f>S138*H138</f>
        <v>111.62249999999999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129</v>
      </c>
      <c r="AT138" s="224" t="s">
        <v>124</v>
      </c>
      <c r="AU138" s="224" t="s">
        <v>81</v>
      </c>
      <c r="AY138" s="18" t="s">
        <v>122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79</v>
      </c>
      <c r="BK138" s="225">
        <f>ROUND(I138*H138,2)</f>
        <v>0</v>
      </c>
      <c r="BL138" s="18" t="s">
        <v>129</v>
      </c>
      <c r="BM138" s="224" t="s">
        <v>194</v>
      </c>
    </row>
    <row r="139" s="2" customFormat="1">
      <c r="A139" s="39"/>
      <c r="B139" s="40"/>
      <c r="C139" s="41"/>
      <c r="D139" s="226" t="s">
        <v>131</v>
      </c>
      <c r="E139" s="41"/>
      <c r="F139" s="227" t="s">
        <v>195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131</v>
      </c>
      <c r="AU139" s="18" t="s">
        <v>81</v>
      </c>
    </row>
    <row r="140" s="2" customFormat="1">
      <c r="A140" s="39"/>
      <c r="B140" s="40"/>
      <c r="C140" s="41"/>
      <c r="D140" s="231" t="s">
        <v>133</v>
      </c>
      <c r="E140" s="41"/>
      <c r="F140" s="232" t="s">
        <v>196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133</v>
      </c>
      <c r="AU140" s="18" t="s">
        <v>81</v>
      </c>
    </row>
    <row r="141" s="13" customFormat="1">
      <c r="A141" s="13"/>
      <c r="B141" s="233"/>
      <c r="C141" s="234"/>
      <c r="D141" s="226" t="s">
        <v>135</v>
      </c>
      <c r="E141" s="235" t="s">
        <v>19</v>
      </c>
      <c r="F141" s="236" t="s">
        <v>197</v>
      </c>
      <c r="G141" s="234"/>
      <c r="H141" s="237">
        <v>447.39999999999998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135</v>
      </c>
      <c r="AU141" s="243" t="s">
        <v>81</v>
      </c>
      <c r="AV141" s="13" t="s">
        <v>81</v>
      </c>
      <c r="AW141" s="13" t="s">
        <v>33</v>
      </c>
      <c r="AX141" s="13" t="s">
        <v>72</v>
      </c>
      <c r="AY141" s="243" t="s">
        <v>122</v>
      </c>
    </row>
    <row r="142" s="13" customFormat="1">
      <c r="A142" s="13"/>
      <c r="B142" s="233"/>
      <c r="C142" s="234"/>
      <c r="D142" s="226" t="s">
        <v>135</v>
      </c>
      <c r="E142" s="235" t="s">
        <v>19</v>
      </c>
      <c r="F142" s="236" t="s">
        <v>198</v>
      </c>
      <c r="G142" s="234"/>
      <c r="H142" s="237">
        <v>97.099999999999994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135</v>
      </c>
      <c r="AU142" s="243" t="s">
        <v>81</v>
      </c>
      <c r="AV142" s="13" t="s">
        <v>81</v>
      </c>
      <c r="AW142" s="13" t="s">
        <v>33</v>
      </c>
      <c r="AX142" s="13" t="s">
        <v>72</v>
      </c>
      <c r="AY142" s="243" t="s">
        <v>122</v>
      </c>
    </row>
    <row r="143" s="14" customFormat="1">
      <c r="A143" s="14"/>
      <c r="B143" s="244"/>
      <c r="C143" s="245"/>
      <c r="D143" s="226" t="s">
        <v>135</v>
      </c>
      <c r="E143" s="246" t="s">
        <v>19</v>
      </c>
      <c r="F143" s="247" t="s">
        <v>139</v>
      </c>
      <c r="G143" s="245"/>
      <c r="H143" s="248">
        <v>544.5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135</v>
      </c>
      <c r="AU143" s="254" t="s">
        <v>81</v>
      </c>
      <c r="AV143" s="14" t="s">
        <v>129</v>
      </c>
      <c r="AW143" s="14" t="s">
        <v>33</v>
      </c>
      <c r="AX143" s="14" t="s">
        <v>79</v>
      </c>
      <c r="AY143" s="254" t="s">
        <v>122</v>
      </c>
    </row>
    <row r="144" s="2" customFormat="1" ht="21.75" customHeight="1">
      <c r="A144" s="39"/>
      <c r="B144" s="40"/>
      <c r="C144" s="213" t="s">
        <v>199</v>
      </c>
      <c r="D144" s="213" t="s">
        <v>124</v>
      </c>
      <c r="E144" s="214" t="s">
        <v>200</v>
      </c>
      <c r="F144" s="215" t="s">
        <v>201</v>
      </c>
      <c r="G144" s="216" t="s">
        <v>202</v>
      </c>
      <c r="H144" s="217">
        <v>19.443999999999999</v>
      </c>
      <c r="I144" s="218"/>
      <c r="J144" s="219">
        <f>ROUND(I144*H144,2)</f>
        <v>0</v>
      </c>
      <c r="K144" s="215" t="s">
        <v>128</v>
      </c>
      <c r="L144" s="45"/>
      <c r="M144" s="220" t="s">
        <v>19</v>
      </c>
      <c r="N144" s="221" t="s">
        <v>43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129</v>
      </c>
      <c r="AT144" s="224" t="s">
        <v>124</v>
      </c>
      <c r="AU144" s="224" t="s">
        <v>81</v>
      </c>
      <c r="AY144" s="18" t="s">
        <v>122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79</v>
      </c>
      <c r="BK144" s="225">
        <f>ROUND(I144*H144,2)</f>
        <v>0</v>
      </c>
      <c r="BL144" s="18" t="s">
        <v>129</v>
      </c>
      <c r="BM144" s="224" t="s">
        <v>203</v>
      </c>
    </row>
    <row r="145" s="2" customFormat="1">
      <c r="A145" s="39"/>
      <c r="B145" s="40"/>
      <c r="C145" s="41"/>
      <c r="D145" s="226" t="s">
        <v>131</v>
      </c>
      <c r="E145" s="41"/>
      <c r="F145" s="227" t="s">
        <v>204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131</v>
      </c>
      <c r="AU145" s="18" t="s">
        <v>81</v>
      </c>
    </row>
    <row r="146" s="2" customFormat="1">
      <c r="A146" s="39"/>
      <c r="B146" s="40"/>
      <c r="C146" s="41"/>
      <c r="D146" s="231" t="s">
        <v>133</v>
      </c>
      <c r="E146" s="41"/>
      <c r="F146" s="232" t="s">
        <v>205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133</v>
      </c>
      <c r="AU146" s="18" t="s">
        <v>81</v>
      </c>
    </row>
    <row r="147" s="13" customFormat="1">
      <c r="A147" s="13"/>
      <c r="B147" s="233"/>
      <c r="C147" s="234"/>
      <c r="D147" s="226" t="s">
        <v>135</v>
      </c>
      <c r="E147" s="235" t="s">
        <v>19</v>
      </c>
      <c r="F147" s="236" t="s">
        <v>206</v>
      </c>
      <c r="G147" s="234"/>
      <c r="H147" s="237">
        <v>16.02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135</v>
      </c>
      <c r="AU147" s="243" t="s">
        <v>81</v>
      </c>
      <c r="AV147" s="13" t="s">
        <v>81</v>
      </c>
      <c r="AW147" s="13" t="s">
        <v>33</v>
      </c>
      <c r="AX147" s="13" t="s">
        <v>72</v>
      </c>
      <c r="AY147" s="243" t="s">
        <v>122</v>
      </c>
    </row>
    <row r="148" s="13" customFormat="1">
      <c r="A148" s="13"/>
      <c r="B148" s="233"/>
      <c r="C148" s="234"/>
      <c r="D148" s="226" t="s">
        <v>135</v>
      </c>
      <c r="E148" s="235" t="s">
        <v>19</v>
      </c>
      <c r="F148" s="236" t="s">
        <v>207</v>
      </c>
      <c r="G148" s="234"/>
      <c r="H148" s="237">
        <v>3.4239999999999999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135</v>
      </c>
      <c r="AU148" s="243" t="s">
        <v>81</v>
      </c>
      <c r="AV148" s="13" t="s">
        <v>81</v>
      </c>
      <c r="AW148" s="13" t="s">
        <v>33</v>
      </c>
      <c r="AX148" s="13" t="s">
        <v>72</v>
      </c>
      <c r="AY148" s="243" t="s">
        <v>122</v>
      </c>
    </row>
    <row r="149" s="14" customFormat="1">
      <c r="A149" s="14"/>
      <c r="B149" s="244"/>
      <c r="C149" s="245"/>
      <c r="D149" s="226" t="s">
        <v>135</v>
      </c>
      <c r="E149" s="246" t="s">
        <v>19</v>
      </c>
      <c r="F149" s="247" t="s">
        <v>139</v>
      </c>
      <c r="G149" s="245"/>
      <c r="H149" s="248">
        <v>19.443999999999999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135</v>
      </c>
      <c r="AU149" s="254" t="s">
        <v>81</v>
      </c>
      <c r="AV149" s="14" t="s">
        <v>129</v>
      </c>
      <c r="AW149" s="14" t="s">
        <v>33</v>
      </c>
      <c r="AX149" s="14" t="s">
        <v>79</v>
      </c>
      <c r="AY149" s="254" t="s">
        <v>122</v>
      </c>
    </row>
    <row r="150" s="2" customFormat="1" ht="16.5" customHeight="1">
      <c r="A150" s="39"/>
      <c r="B150" s="40"/>
      <c r="C150" s="213" t="s">
        <v>208</v>
      </c>
      <c r="D150" s="213" t="s">
        <v>124</v>
      </c>
      <c r="E150" s="214" t="s">
        <v>209</v>
      </c>
      <c r="F150" s="215" t="s">
        <v>210</v>
      </c>
      <c r="G150" s="216" t="s">
        <v>202</v>
      </c>
      <c r="H150" s="217">
        <v>1.5800000000000001</v>
      </c>
      <c r="I150" s="218"/>
      <c r="J150" s="219">
        <f>ROUND(I150*H150,2)</f>
        <v>0</v>
      </c>
      <c r="K150" s="215" t="s">
        <v>128</v>
      </c>
      <c r="L150" s="45"/>
      <c r="M150" s="220" t="s">
        <v>19</v>
      </c>
      <c r="N150" s="221" t="s">
        <v>43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129</v>
      </c>
      <c r="AT150" s="224" t="s">
        <v>124</v>
      </c>
      <c r="AU150" s="224" t="s">
        <v>81</v>
      </c>
      <c r="AY150" s="18" t="s">
        <v>122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79</v>
      </c>
      <c r="BK150" s="225">
        <f>ROUND(I150*H150,2)</f>
        <v>0</v>
      </c>
      <c r="BL150" s="18" t="s">
        <v>129</v>
      </c>
      <c r="BM150" s="224" t="s">
        <v>211</v>
      </c>
    </row>
    <row r="151" s="2" customFormat="1">
      <c r="A151" s="39"/>
      <c r="B151" s="40"/>
      <c r="C151" s="41"/>
      <c r="D151" s="226" t="s">
        <v>131</v>
      </c>
      <c r="E151" s="41"/>
      <c r="F151" s="227" t="s">
        <v>212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131</v>
      </c>
      <c r="AU151" s="18" t="s">
        <v>81</v>
      </c>
    </row>
    <row r="152" s="2" customFormat="1">
      <c r="A152" s="39"/>
      <c r="B152" s="40"/>
      <c r="C152" s="41"/>
      <c r="D152" s="231" t="s">
        <v>133</v>
      </c>
      <c r="E152" s="41"/>
      <c r="F152" s="232" t="s">
        <v>213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133</v>
      </c>
      <c r="AU152" s="18" t="s">
        <v>81</v>
      </c>
    </row>
    <row r="153" s="13" customFormat="1">
      <c r="A153" s="13"/>
      <c r="B153" s="233"/>
      <c r="C153" s="234"/>
      <c r="D153" s="226" t="s">
        <v>135</v>
      </c>
      <c r="E153" s="235" t="s">
        <v>19</v>
      </c>
      <c r="F153" s="236" t="s">
        <v>214</v>
      </c>
      <c r="G153" s="234"/>
      <c r="H153" s="237">
        <v>0.29999999999999999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135</v>
      </c>
      <c r="AU153" s="243" t="s">
        <v>81</v>
      </c>
      <c r="AV153" s="13" t="s">
        <v>81</v>
      </c>
      <c r="AW153" s="13" t="s">
        <v>33</v>
      </c>
      <c r="AX153" s="13" t="s">
        <v>72</v>
      </c>
      <c r="AY153" s="243" t="s">
        <v>122</v>
      </c>
    </row>
    <row r="154" s="13" customFormat="1">
      <c r="A154" s="13"/>
      <c r="B154" s="233"/>
      <c r="C154" s="234"/>
      <c r="D154" s="226" t="s">
        <v>135</v>
      </c>
      <c r="E154" s="235" t="s">
        <v>19</v>
      </c>
      <c r="F154" s="236" t="s">
        <v>215</v>
      </c>
      <c r="G154" s="234"/>
      <c r="H154" s="237">
        <v>1.28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135</v>
      </c>
      <c r="AU154" s="243" t="s">
        <v>81</v>
      </c>
      <c r="AV154" s="13" t="s">
        <v>81</v>
      </c>
      <c r="AW154" s="13" t="s">
        <v>33</v>
      </c>
      <c r="AX154" s="13" t="s">
        <v>72</v>
      </c>
      <c r="AY154" s="243" t="s">
        <v>122</v>
      </c>
    </row>
    <row r="155" s="14" customFormat="1">
      <c r="A155" s="14"/>
      <c r="B155" s="244"/>
      <c r="C155" s="245"/>
      <c r="D155" s="226" t="s">
        <v>135</v>
      </c>
      <c r="E155" s="246" t="s">
        <v>19</v>
      </c>
      <c r="F155" s="247" t="s">
        <v>139</v>
      </c>
      <c r="G155" s="245"/>
      <c r="H155" s="248">
        <v>1.5800000000000001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135</v>
      </c>
      <c r="AU155" s="254" t="s">
        <v>81</v>
      </c>
      <c r="AV155" s="14" t="s">
        <v>129</v>
      </c>
      <c r="AW155" s="14" t="s">
        <v>33</v>
      </c>
      <c r="AX155" s="14" t="s">
        <v>79</v>
      </c>
      <c r="AY155" s="254" t="s">
        <v>122</v>
      </c>
    </row>
    <row r="156" s="2" customFormat="1" ht="21.75" customHeight="1">
      <c r="A156" s="39"/>
      <c r="B156" s="40"/>
      <c r="C156" s="213" t="s">
        <v>216</v>
      </c>
      <c r="D156" s="213" t="s">
        <v>124</v>
      </c>
      <c r="E156" s="214" t="s">
        <v>217</v>
      </c>
      <c r="F156" s="215" t="s">
        <v>218</v>
      </c>
      <c r="G156" s="216" t="s">
        <v>202</v>
      </c>
      <c r="H156" s="217">
        <v>18.199999999999999</v>
      </c>
      <c r="I156" s="218"/>
      <c r="J156" s="219">
        <f>ROUND(I156*H156,2)</f>
        <v>0</v>
      </c>
      <c r="K156" s="215" t="s">
        <v>128</v>
      </c>
      <c r="L156" s="45"/>
      <c r="M156" s="220" t="s">
        <v>19</v>
      </c>
      <c r="N156" s="221" t="s">
        <v>43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129</v>
      </c>
      <c r="AT156" s="224" t="s">
        <v>124</v>
      </c>
      <c r="AU156" s="224" t="s">
        <v>81</v>
      </c>
      <c r="AY156" s="18" t="s">
        <v>122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79</v>
      </c>
      <c r="BK156" s="225">
        <f>ROUND(I156*H156,2)</f>
        <v>0</v>
      </c>
      <c r="BL156" s="18" t="s">
        <v>129</v>
      </c>
      <c r="BM156" s="224" t="s">
        <v>219</v>
      </c>
    </row>
    <row r="157" s="2" customFormat="1">
      <c r="A157" s="39"/>
      <c r="B157" s="40"/>
      <c r="C157" s="41"/>
      <c r="D157" s="226" t="s">
        <v>131</v>
      </c>
      <c r="E157" s="41"/>
      <c r="F157" s="227" t="s">
        <v>220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131</v>
      </c>
      <c r="AU157" s="18" t="s">
        <v>81</v>
      </c>
    </row>
    <row r="158" s="2" customFormat="1">
      <c r="A158" s="39"/>
      <c r="B158" s="40"/>
      <c r="C158" s="41"/>
      <c r="D158" s="231" t="s">
        <v>133</v>
      </c>
      <c r="E158" s="41"/>
      <c r="F158" s="232" t="s">
        <v>221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133</v>
      </c>
      <c r="AU158" s="18" t="s">
        <v>81</v>
      </c>
    </row>
    <row r="159" s="13" customFormat="1">
      <c r="A159" s="13"/>
      <c r="B159" s="233"/>
      <c r="C159" s="234"/>
      <c r="D159" s="226" t="s">
        <v>135</v>
      </c>
      <c r="E159" s="235" t="s">
        <v>19</v>
      </c>
      <c r="F159" s="236" t="s">
        <v>222</v>
      </c>
      <c r="G159" s="234"/>
      <c r="H159" s="237">
        <v>18.199999999999999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135</v>
      </c>
      <c r="AU159" s="243" t="s">
        <v>81</v>
      </c>
      <c r="AV159" s="13" t="s">
        <v>81</v>
      </c>
      <c r="AW159" s="13" t="s">
        <v>33</v>
      </c>
      <c r="AX159" s="13" t="s">
        <v>79</v>
      </c>
      <c r="AY159" s="243" t="s">
        <v>122</v>
      </c>
    </row>
    <row r="160" s="2" customFormat="1" ht="21.75" customHeight="1">
      <c r="A160" s="39"/>
      <c r="B160" s="40"/>
      <c r="C160" s="213" t="s">
        <v>223</v>
      </c>
      <c r="D160" s="213" t="s">
        <v>124</v>
      </c>
      <c r="E160" s="214" t="s">
        <v>224</v>
      </c>
      <c r="F160" s="215" t="s">
        <v>225</v>
      </c>
      <c r="G160" s="216" t="s">
        <v>202</v>
      </c>
      <c r="H160" s="217">
        <v>37.643999999999998</v>
      </c>
      <c r="I160" s="218"/>
      <c r="J160" s="219">
        <f>ROUND(I160*H160,2)</f>
        <v>0</v>
      </c>
      <c r="K160" s="215" t="s">
        <v>128</v>
      </c>
      <c r="L160" s="45"/>
      <c r="M160" s="220" t="s">
        <v>19</v>
      </c>
      <c r="N160" s="221" t="s">
        <v>43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129</v>
      </c>
      <c r="AT160" s="224" t="s">
        <v>124</v>
      </c>
      <c r="AU160" s="224" t="s">
        <v>81</v>
      </c>
      <c r="AY160" s="18" t="s">
        <v>122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79</v>
      </c>
      <c r="BK160" s="225">
        <f>ROUND(I160*H160,2)</f>
        <v>0</v>
      </c>
      <c r="BL160" s="18" t="s">
        <v>129</v>
      </c>
      <c r="BM160" s="224" t="s">
        <v>226</v>
      </c>
    </row>
    <row r="161" s="2" customFormat="1">
      <c r="A161" s="39"/>
      <c r="B161" s="40"/>
      <c r="C161" s="41"/>
      <c r="D161" s="226" t="s">
        <v>131</v>
      </c>
      <c r="E161" s="41"/>
      <c r="F161" s="227" t="s">
        <v>227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131</v>
      </c>
      <c r="AU161" s="18" t="s">
        <v>81</v>
      </c>
    </row>
    <row r="162" s="2" customFormat="1">
      <c r="A162" s="39"/>
      <c r="B162" s="40"/>
      <c r="C162" s="41"/>
      <c r="D162" s="231" t="s">
        <v>133</v>
      </c>
      <c r="E162" s="41"/>
      <c r="F162" s="232" t="s">
        <v>228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133</v>
      </c>
      <c r="AU162" s="18" t="s">
        <v>81</v>
      </c>
    </row>
    <row r="163" s="2" customFormat="1">
      <c r="A163" s="39"/>
      <c r="B163" s="40"/>
      <c r="C163" s="41"/>
      <c r="D163" s="226" t="s">
        <v>229</v>
      </c>
      <c r="E163" s="41"/>
      <c r="F163" s="255" t="s">
        <v>230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229</v>
      </c>
      <c r="AU163" s="18" t="s">
        <v>81</v>
      </c>
    </row>
    <row r="164" s="13" customFormat="1">
      <c r="A164" s="13"/>
      <c r="B164" s="233"/>
      <c r="C164" s="234"/>
      <c r="D164" s="226" t="s">
        <v>135</v>
      </c>
      <c r="E164" s="235" t="s">
        <v>19</v>
      </c>
      <c r="F164" s="236" t="s">
        <v>231</v>
      </c>
      <c r="G164" s="234"/>
      <c r="H164" s="237">
        <v>37.643999999999998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135</v>
      </c>
      <c r="AU164" s="243" t="s">
        <v>81</v>
      </c>
      <c r="AV164" s="13" t="s">
        <v>81</v>
      </c>
      <c r="AW164" s="13" t="s">
        <v>33</v>
      </c>
      <c r="AX164" s="13" t="s">
        <v>79</v>
      </c>
      <c r="AY164" s="243" t="s">
        <v>122</v>
      </c>
    </row>
    <row r="165" s="2" customFormat="1" ht="24.15" customHeight="1">
      <c r="A165" s="39"/>
      <c r="B165" s="40"/>
      <c r="C165" s="213" t="s">
        <v>232</v>
      </c>
      <c r="D165" s="213" t="s">
        <v>124</v>
      </c>
      <c r="E165" s="214" t="s">
        <v>233</v>
      </c>
      <c r="F165" s="215" t="s">
        <v>234</v>
      </c>
      <c r="G165" s="216" t="s">
        <v>202</v>
      </c>
      <c r="H165" s="217">
        <v>489.37200000000001</v>
      </c>
      <c r="I165" s="218"/>
      <c r="J165" s="219">
        <f>ROUND(I165*H165,2)</f>
        <v>0</v>
      </c>
      <c r="K165" s="215" t="s">
        <v>128</v>
      </c>
      <c r="L165" s="45"/>
      <c r="M165" s="220" t="s">
        <v>19</v>
      </c>
      <c r="N165" s="221" t="s">
        <v>43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129</v>
      </c>
      <c r="AT165" s="224" t="s">
        <v>124</v>
      </c>
      <c r="AU165" s="224" t="s">
        <v>81</v>
      </c>
      <c r="AY165" s="18" t="s">
        <v>122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79</v>
      </c>
      <c r="BK165" s="225">
        <f>ROUND(I165*H165,2)</f>
        <v>0</v>
      </c>
      <c r="BL165" s="18" t="s">
        <v>129</v>
      </c>
      <c r="BM165" s="224" t="s">
        <v>235</v>
      </c>
    </row>
    <row r="166" s="2" customFormat="1">
      <c r="A166" s="39"/>
      <c r="B166" s="40"/>
      <c r="C166" s="41"/>
      <c r="D166" s="226" t="s">
        <v>131</v>
      </c>
      <c r="E166" s="41"/>
      <c r="F166" s="227" t="s">
        <v>236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131</v>
      </c>
      <c r="AU166" s="18" t="s">
        <v>81</v>
      </c>
    </row>
    <row r="167" s="2" customFormat="1">
      <c r="A167" s="39"/>
      <c r="B167" s="40"/>
      <c r="C167" s="41"/>
      <c r="D167" s="231" t="s">
        <v>133</v>
      </c>
      <c r="E167" s="41"/>
      <c r="F167" s="232" t="s">
        <v>237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133</v>
      </c>
      <c r="AU167" s="18" t="s">
        <v>81</v>
      </c>
    </row>
    <row r="168" s="2" customFormat="1">
      <c r="A168" s="39"/>
      <c r="B168" s="40"/>
      <c r="C168" s="41"/>
      <c r="D168" s="226" t="s">
        <v>229</v>
      </c>
      <c r="E168" s="41"/>
      <c r="F168" s="255" t="s">
        <v>230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229</v>
      </c>
      <c r="AU168" s="18" t="s">
        <v>81</v>
      </c>
    </row>
    <row r="169" s="13" customFormat="1">
      <c r="A169" s="13"/>
      <c r="B169" s="233"/>
      <c r="C169" s="234"/>
      <c r="D169" s="226" t="s">
        <v>135</v>
      </c>
      <c r="E169" s="235" t="s">
        <v>19</v>
      </c>
      <c r="F169" s="236" t="s">
        <v>238</v>
      </c>
      <c r="G169" s="234"/>
      <c r="H169" s="237">
        <v>489.37200000000001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135</v>
      </c>
      <c r="AU169" s="243" t="s">
        <v>81</v>
      </c>
      <c r="AV169" s="13" t="s">
        <v>81</v>
      </c>
      <c r="AW169" s="13" t="s">
        <v>33</v>
      </c>
      <c r="AX169" s="13" t="s">
        <v>79</v>
      </c>
      <c r="AY169" s="243" t="s">
        <v>122</v>
      </c>
    </row>
    <row r="170" s="2" customFormat="1" ht="16.5" customHeight="1">
      <c r="A170" s="39"/>
      <c r="B170" s="40"/>
      <c r="C170" s="213" t="s">
        <v>8</v>
      </c>
      <c r="D170" s="213" t="s">
        <v>124</v>
      </c>
      <c r="E170" s="214" t="s">
        <v>239</v>
      </c>
      <c r="F170" s="215" t="s">
        <v>240</v>
      </c>
      <c r="G170" s="216" t="s">
        <v>202</v>
      </c>
      <c r="H170" s="217">
        <v>37.643999999999998</v>
      </c>
      <c r="I170" s="218"/>
      <c r="J170" s="219">
        <f>ROUND(I170*H170,2)</f>
        <v>0</v>
      </c>
      <c r="K170" s="215" t="s">
        <v>128</v>
      </c>
      <c r="L170" s="45"/>
      <c r="M170" s="220" t="s">
        <v>19</v>
      </c>
      <c r="N170" s="221" t="s">
        <v>43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129</v>
      </c>
      <c r="AT170" s="224" t="s">
        <v>124</v>
      </c>
      <c r="AU170" s="224" t="s">
        <v>81</v>
      </c>
      <c r="AY170" s="18" t="s">
        <v>122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79</v>
      </c>
      <c r="BK170" s="225">
        <f>ROUND(I170*H170,2)</f>
        <v>0</v>
      </c>
      <c r="BL170" s="18" t="s">
        <v>129</v>
      </c>
      <c r="BM170" s="224" t="s">
        <v>241</v>
      </c>
    </row>
    <row r="171" s="2" customFormat="1">
      <c r="A171" s="39"/>
      <c r="B171" s="40"/>
      <c r="C171" s="41"/>
      <c r="D171" s="226" t="s">
        <v>131</v>
      </c>
      <c r="E171" s="41"/>
      <c r="F171" s="227" t="s">
        <v>242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131</v>
      </c>
      <c r="AU171" s="18" t="s">
        <v>81</v>
      </c>
    </row>
    <row r="172" s="2" customFormat="1">
      <c r="A172" s="39"/>
      <c r="B172" s="40"/>
      <c r="C172" s="41"/>
      <c r="D172" s="231" t="s">
        <v>133</v>
      </c>
      <c r="E172" s="41"/>
      <c r="F172" s="232" t="s">
        <v>243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133</v>
      </c>
      <c r="AU172" s="18" t="s">
        <v>81</v>
      </c>
    </row>
    <row r="173" s="2" customFormat="1">
      <c r="A173" s="39"/>
      <c r="B173" s="40"/>
      <c r="C173" s="41"/>
      <c r="D173" s="226" t="s">
        <v>229</v>
      </c>
      <c r="E173" s="41"/>
      <c r="F173" s="255" t="s">
        <v>244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229</v>
      </c>
      <c r="AU173" s="18" t="s">
        <v>81</v>
      </c>
    </row>
    <row r="174" s="13" customFormat="1">
      <c r="A174" s="13"/>
      <c r="B174" s="233"/>
      <c r="C174" s="234"/>
      <c r="D174" s="226" t="s">
        <v>135</v>
      </c>
      <c r="E174" s="235" t="s">
        <v>19</v>
      </c>
      <c r="F174" s="236" t="s">
        <v>245</v>
      </c>
      <c r="G174" s="234"/>
      <c r="H174" s="237">
        <v>37.643999999999998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135</v>
      </c>
      <c r="AU174" s="243" t="s">
        <v>81</v>
      </c>
      <c r="AV174" s="13" t="s">
        <v>81</v>
      </c>
      <c r="AW174" s="13" t="s">
        <v>33</v>
      </c>
      <c r="AX174" s="13" t="s">
        <v>79</v>
      </c>
      <c r="AY174" s="243" t="s">
        <v>122</v>
      </c>
    </row>
    <row r="175" s="2" customFormat="1" ht="16.5" customHeight="1">
      <c r="A175" s="39"/>
      <c r="B175" s="40"/>
      <c r="C175" s="213" t="s">
        <v>246</v>
      </c>
      <c r="D175" s="213" t="s">
        <v>124</v>
      </c>
      <c r="E175" s="214" t="s">
        <v>247</v>
      </c>
      <c r="F175" s="215" t="s">
        <v>248</v>
      </c>
      <c r="G175" s="216" t="s">
        <v>249</v>
      </c>
      <c r="H175" s="217">
        <v>67.759</v>
      </c>
      <c r="I175" s="218"/>
      <c r="J175" s="219">
        <f>ROUND(I175*H175,2)</f>
        <v>0</v>
      </c>
      <c r="K175" s="215" t="s">
        <v>128</v>
      </c>
      <c r="L175" s="45"/>
      <c r="M175" s="220" t="s">
        <v>19</v>
      </c>
      <c r="N175" s="221" t="s">
        <v>43</v>
      </c>
      <c r="O175" s="85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129</v>
      </c>
      <c r="AT175" s="224" t="s">
        <v>124</v>
      </c>
      <c r="AU175" s="224" t="s">
        <v>81</v>
      </c>
      <c r="AY175" s="18" t="s">
        <v>122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79</v>
      </c>
      <c r="BK175" s="225">
        <f>ROUND(I175*H175,2)</f>
        <v>0</v>
      </c>
      <c r="BL175" s="18" t="s">
        <v>129</v>
      </c>
      <c r="BM175" s="224" t="s">
        <v>250</v>
      </c>
    </row>
    <row r="176" s="2" customFormat="1">
      <c r="A176" s="39"/>
      <c r="B176" s="40"/>
      <c r="C176" s="41"/>
      <c r="D176" s="226" t="s">
        <v>131</v>
      </c>
      <c r="E176" s="41"/>
      <c r="F176" s="227" t="s">
        <v>251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131</v>
      </c>
      <c r="AU176" s="18" t="s">
        <v>81</v>
      </c>
    </row>
    <row r="177" s="2" customFormat="1">
      <c r="A177" s="39"/>
      <c r="B177" s="40"/>
      <c r="C177" s="41"/>
      <c r="D177" s="231" t="s">
        <v>133</v>
      </c>
      <c r="E177" s="41"/>
      <c r="F177" s="232" t="s">
        <v>252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133</v>
      </c>
      <c r="AU177" s="18" t="s">
        <v>81</v>
      </c>
    </row>
    <row r="178" s="2" customFormat="1">
      <c r="A178" s="39"/>
      <c r="B178" s="40"/>
      <c r="C178" s="41"/>
      <c r="D178" s="226" t="s">
        <v>229</v>
      </c>
      <c r="E178" s="41"/>
      <c r="F178" s="255" t="s">
        <v>253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229</v>
      </c>
      <c r="AU178" s="18" t="s">
        <v>81</v>
      </c>
    </row>
    <row r="179" s="13" customFormat="1">
      <c r="A179" s="13"/>
      <c r="B179" s="233"/>
      <c r="C179" s="234"/>
      <c r="D179" s="226" t="s">
        <v>135</v>
      </c>
      <c r="E179" s="235" t="s">
        <v>19</v>
      </c>
      <c r="F179" s="236" t="s">
        <v>254</v>
      </c>
      <c r="G179" s="234"/>
      <c r="H179" s="237">
        <v>67.759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135</v>
      </c>
      <c r="AU179" s="243" t="s">
        <v>81</v>
      </c>
      <c r="AV179" s="13" t="s">
        <v>81</v>
      </c>
      <c r="AW179" s="13" t="s">
        <v>33</v>
      </c>
      <c r="AX179" s="13" t="s">
        <v>79</v>
      </c>
      <c r="AY179" s="243" t="s">
        <v>122</v>
      </c>
    </row>
    <row r="180" s="2" customFormat="1" ht="16.5" customHeight="1">
      <c r="A180" s="39"/>
      <c r="B180" s="40"/>
      <c r="C180" s="213" t="s">
        <v>255</v>
      </c>
      <c r="D180" s="213" t="s">
        <v>124</v>
      </c>
      <c r="E180" s="214" t="s">
        <v>256</v>
      </c>
      <c r="F180" s="215" t="s">
        <v>257</v>
      </c>
      <c r="G180" s="216" t="s">
        <v>202</v>
      </c>
      <c r="H180" s="217">
        <v>17.609000000000002</v>
      </c>
      <c r="I180" s="218"/>
      <c r="J180" s="219">
        <f>ROUND(I180*H180,2)</f>
        <v>0</v>
      </c>
      <c r="K180" s="215" t="s">
        <v>128</v>
      </c>
      <c r="L180" s="45"/>
      <c r="M180" s="220" t="s">
        <v>19</v>
      </c>
      <c r="N180" s="221" t="s">
        <v>43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129</v>
      </c>
      <c r="AT180" s="224" t="s">
        <v>124</v>
      </c>
      <c r="AU180" s="224" t="s">
        <v>81</v>
      </c>
      <c r="AY180" s="18" t="s">
        <v>122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79</v>
      </c>
      <c r="BK180" s="225">
        <f>ROUND(I180*H180,2)</f>
        <v>0</v>
      </c>
      <c r="BL180" s="18" t="s">
        <v>129</v>
      </c>
      <c r="BM180" s="224" t="s">
        <v>258</v>
      </c>
    </row>
    <row r="181" s="2" customFormat="1">
      <c r="A181" s="39"/>
      <c r="B181" s="40"/>
      <c r="C181" s="41"/>
      <c r="D181" s="226" t="s">
        <v>131</v>
      </c>
      <c r="E181" s="41"/>
      <c r="F181" s="227" t="s">
        <v>259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131</v>
      </c>
      <c r="AU181" s="18" t="s">
        <v>81</v>
      </c>
    </row>
    <row r="182" s="2" customFormat="1">
      <c r="A182" s="39"/>
      <c r="B182" s="40"/>
      <c r="C182" s="41"/>
      <c r="D182" s="231" t="s">
        <v>133</v>
      </c>
      <c r="E182" s="41"/>
      <c r="F182" s="232" t="s">
        <v>260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133</v>
      </c>
      <c r="AU182" s="18" t="s">
        <v>81</v>
      </c>
    </row>
    <row r="183" s="2" customFormat="1">
      <c r="A183" s="39"/>
      <c r="B183" s="40"/>
      <c r="C183" s="41"/>
      <c r="D183" s="226" t="s">
        <v>229</v>
      </c>
      <c r="E183" s="41"/>
      <c r="F183" s="255" t="s">
        <v>261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229</v>
      </c>
      <c r="AU183" s="18" t="s">
        <v>81</v>
      </c>
    </row>
    <row r="184" s="13" customFormat="1">
      <c r="A184" s="13"/>
      <c r="B184" s="233"/>
      <c r="C184" s="234"/>
      <c r="D184" s="226" t="s">
        <v>135</v>
      </c>
      <c r="E184" s="235" t="s">
        <v>19</v>
      </c>
      <c r="F184" s="236" t="s">
        <v>262</v>
      </c>
      <c r="G184" s="234"/>
      <c r="H184" s="237">
        <v>17.609000000000002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135</v>
      </c>
      <c r="AU184" s="243" t="s">
        <v>81</v>
      </c>
      <c r="AV184" s="13" t="s">
        <v>81</v>
      </c>
      <c r="AW184" s="13" t="s">
        <v>33</v>
      </c>
      <c r="AX184" s="13" t="s">
        <v>79</v>
      </c>
      <c r="AY184" s="243" t="s">
        <v>122</v>
      </c>
    </row>
    <row r="185" s="2" customFormat="1" ht="16.5" customHeight="1">
      <c r="A185" s="39"/>
      <c r="B185" s="40"/>
      <c r="C185" s="256" t="s">
        <v>263</v>
      </c>
      <c r="D185" s="256" t="s">
        <v>264</v>
      </c>
      <c r="E185" s="257" t="s">
        <v>265</v>
      </c>
      <c r="F185" s="258" t="s">
        <v>266</v>
      </c>
      <c r="G185" s="259" t="s">
        <v>249</v>
      </c>
      <c r="H185" s="260">
        <v>35.216999999999999</v>
      </c>
      <c r="I185" s="261"/>
      <c r="J185" s="262">
        <f>ROUND(I185*H185,2)</f>
        <v>0</v>
      </c>
      <c r="K185" s="258" t="s">
        <v>128</v>
      </c>
      <c r="L185" s="263"/>
      <c r="M185" s="264" t="s">
        <v>19</v>
      </c>
      <c r="N185" s="265" t="s">
        <v>43</v>
      </c>
      <c r="O185" s="85"/>
      <c r="P185" s="222">
        <f>O185*H185</f>
        <v>0</v>
      </c>
      <c r="Q185" s="222">
        <v>1</v>
      </c>
      <c r="R185" s="222">
        <f>Q185*H185</f>
        <v>35.216999999999999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183</v>
      </c>
      <c r="AT185" s="224" t="s">
        <v>264</v>
      </c>
      <c r="AU185" s="224" t="s">
        <v>81</v>
      </c>
      <c r="AY185" s="18" t="s">
        <v>122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79</v>
      </c>
      <c r="BK185" s="225">
        <f>ROUND(I185*H185,2)</f>
        <v>0</v>
      </c>
      <c r="BL185" s="18" t="s">
        <v>129</v>
      </c>
      <c r="BM185" s="224" t="s">
        <v>267</v>
      </c>
    </row>
    <row r="186" s="2" customFormat="1">
      <c r="A186" s="39"/>
      <c r="B186" s="40"/>
      <c r="C186" s="41"/>
      <c r="D186" s="226" t="s">
        <v>131</v>
      </c>
      <c r="E186" s="41"/>
      <c r="F186" s="227" t="s">
        <v>266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131</v>
      </c>
      <c r="AU186" s="18" t="s">
        <v>81</v>
      </c>
    </row>
    <row r="187" s="13" customFormat="1">
      <c r="A187" s="13"/>
      <c r="B187" s="233"/>
      <c r="C187" s="234"/>
      <c r="D187" s="226" t="s">
        <v>135</v>
      </c>
      <c r="E187" s="235" t="s">
        <v>19</v>
      </c>
      <c r="F187" s="236" t="s">
        <v>268</v>
      </c>
      <c r="G187" s="234"/>
      <c r="H187" s="237">
        <v>35.216999999999999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135</v>
      </c>
      <c r="AU187" s="243" t="s">
        <v>81</v>
      </c>
      <c r="AV187" s="13" t="s">
        <v>81</v>
      </c>
      <c r="AW187" s="13" t="s">
        <v>33</v>
      </c>
      <c r="AX187" s="13" t="s">
        <v>79</v>
      </c>
      <c r="AY187" s="243" t="s">
        <v>122</v>
      </c>
    </row>
    <row r="188" s="2" customFormat="1" ht="21.75" customHeight="1">
      <c r="A188" s="39"/>
      <c r="B188" s="40"/>
      <c r="C188" s="213" t="s">
        <v>269</v>
      </c>
      <c r="D188" s="213" t="s">
        <v>124</v>
      </c>
      <c r="E188" s="214" t="s">
        <v>270</v>
      </c>
      <c r="F188" s="215" t="s">
        <v>271</v>
      </c>
      <c r="G188" s="216" t="s">
        <v>127</v>
      </c>
      <c r="H188" s="217">
        <v>161</v>
      </c>
      <c r="I188" s="218"/>
      <c r="J188" s="219">
        <f>ROUND(I188*H188,2)</f>
        <v>0</v>
      </c>
      <c r="K188" s="215" t="s">
        <v>128</v>
      </c>
      <c r="L188" s="45"/>
      <c r="M188" s="220" t="s">
        <v>19</v>
      </c>
      <c r="N188" s="221" t="s">
        <v>43</v>
      </c>
      <c r="O188" s="85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129</v>
      </c>
      <c r="AT188" s="224" t="s">
        <v>124</v>
      </c>
      <c r="AU188" s="224" t="s">
        <v>81</v>
      </c>
      <c r="AY188" s="18" t="s">
        <v>122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79</v>
      </c>
      <c r="BK188" s="225">
        <f>ROUND(I188*H188,2)</f>
        <v>0</v>
      </c>
      <c r="BL188" s="18" t="s">
        <v>129</v>
      </c>
      <c r="BM188" s="224" t="s">
        <v>272</v>
      </c>
    </row>
    <row r="189" s="2" customFormat="1">
      <c r="A189" s="39"/>
      <c r="B189" s="40"/>
      <c r="C189" s="41"/>
      <c r="D189" s="226" t="s">
        <v>131</v>
      </c>
      <c r="E189" s="41"/>
      <c r="F189" s="227" t="s">
        <v>273</v>
      </c>
      <c r="G189" s="41"/>
      <c r="H189" s="41"/>
      <c r="I189" s="228"/>
      <c r="J189" s="41"/>
      <c r="K189" s="41"/>
      <c r="L189" s="45"/>
      <c r="M189" s="229"/>
      <c r="N189" s="23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131</v>
      </c>
      <c r="AU189" s="18" t="s">
        <v>81</v>
      </c>
    </row>
    <row r="190" s="2" customFormat="1">
      <c r="A190" s="39"/>
      <c r="B190" s="40"/>
      <c r="C190" s="41"/>
      <c r="D190" s="231" t="s">
        <v>133</v>
      </c>
      <c r="E190" s="41"/>
      <c r="F190" s="232" t="s">
        <v>274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133</v>
      </c>
      <c r="AU190" s="18" t="s">
        <v>81</v>
      </c>
    </row>
    <row r="191" s="13" customFormat="1">
      <c r="A191" s="13"/>
      <c r="B191" s="233"/>
      <c r="C191" s="234"/>
      <c r="D191" s="226" t="s">
        <v>135</v>
      </c>
      <c r="E191" s="235" t="s">
        <v>19</v>
      </c>
      <c r="F191" s="236" t="s">
        <v>275</v>
      </c>
      <c r="G191" s="234"/>
      <c r="H191" s="237">
        <v>161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135</v>
      </c>
      <c r="AU191" s="243" t="s">
        <v>81</v>
      </c>
      <c r="AV191" s="13" t="s">
        <v>81</v>
      </c>
      <c r="AW191" s="13" t="s">
        <v>33</v>
      </c>
      <c r="AX191" s="13" t="s">
        <v>79</v>
      </c>
      <c r="AY191" s="243" t="s">
        <v>122</v>
      </c>
    </row>
    <row r="192" s="2" customFormat="1" ht="16.5" customHeight="1">
      <c r="A192" s="39"/>
      <c r="B192" s="40"/>
      <c r="C192" s="256" t="s">
        <v>276</v>
      </c>
      <c r="D192" s="256" t="s">
        <v>264</v>
      </c>
      <c r="E192" s="257" t="s">
        <v>277</v>
      </c>
      <c r="F192" s="258" t="s">
        <v>278</v>
      </c>
      <c r="G192" s="259" t="s">
        <v>249</v>
      </c>
      <c r="H192" s="260">
        <v>28.98</v>
      </c>
      <c r="I192" s="261"/>
      <c r="J192" s="262">
        <f>ROUND(I192*H192,2)</f>
        <v>0</v>
      </c>
      <c r="K192" s="258" t="s">
        <v>128</v>
      </c>
      <c r="L192" s="263"/>
      <c r="M192" s="264" t="s">
        <v>19</v>
      </c>
      <c r="N192" s="265" t="s">
        <v>43</v>
      </c>
      <c r="O192" s="85"/>
      <c r="P192" s="222">
        <f>O192*H192</f>
        <v>0</v>
      </c>
      <c r="Q192" s="222">
        <v>1</v>
      </c>
      <c r="R192" s="222">
        <f>Q192*H192</f>
        <v>28.98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183</v>
      </c>
      <c r="AT192" s="224" t="s">
        <v>264</v>
      </c>
      <c r="AU192" s="224" t="s">
        <v>81</v>
      </c>
      <c r="AY192" s="18" t="s">
        <v>122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79</v>
      </c>
      <c r="BK192" s="225">
        <f>ROUND(I192*H192,2)</f>
        <v>0</v>
      </c>
      <c r="BL192" s="18" t="s">
        <v>129</v>
      </c>
      <c r="BM192" s="224" t="s">
        <v>279</v>
      </c>
    </row>
    <row r="193" s="2" customFormat="1">
      <c r="A193" s="39"/>
      <c r="B193" s="40"/>
      <c r="C193" s="41"/>
      <c r="D193" s="226" t="s">
        <v>131</v>
      </c>
      <c r="E193" s="41"/>
      <c r="F193" s="227" t="s">
        <v>278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131</v>
      </c>
      <c r="AU193" s="18" t="s">
        <v>81</v>
      </c>
    </row>
    <row r="194" s="13" customFormat="1">
      <c r="A194" s="13"/>
      <c r="B194" s="233"/>
      <c r="C194" s="234"/>
      <c r="D194" s="226" t="s">
        <v>135</v>
      </c>
      <c r="E194" s="235" t="s">
        <v>19</v>
      </c>
      <c r="F194" s="236" t="s">
        <v>280</v>
      </c>
      <c r="G194" s="234"/>
      <c r="H194" s="237">
        <v>28.98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135</v>
      </c>
      <c r="AU194" s="243" t="s">
        <v>81</v>
      </c>
      <c r="AV194" s="13" t="s">
        <v>81</v>
      </c>
      <c r="AW194" s="13" t="s">
        <v>33</v>
      </c>
      <c r="AX194" s="13" t="s">
        <v>79</v>
      </c>
      <c r="AY194" s="243" t="s">
        <v>122</v>
      </c>
    </row>
    <row r="195" s="2" customFormat="1" ht="16.5" customHeight="1">
      <c r="A195" s="39"/>
      <c r="B195" s="40"/>
      <c r="C195" s="213" t="s">
        <v>7</v>
      </c>
      <c r="D195" s="213" t="s">
        <v>124</v>
      </c>
      <c r="E195" s="214" t="s">
        <v>281</v>
      </c>
      <c r="F195" s="215" t="s">
        <v>282</v>
      </c>
      <c r="G195" s="216" t="s">
        <v>127</v>
      </c>
      <c r="H195" s="217">
        <v>161</v>
      </c>
      <c r="I195" s="218"/>
      <c r="J195" s="219">
        <f>ROUND(I195*H195,2)</f>
        <v>0</v>
      </c>
      <c r="K195" s="215" t="s">
        <v>128</v>
      </c>
      <c r="L195" s="45"/>
      <c r="M195" s="220" t="s">
        <v>19</v>
      </c>
      <c r="N195" s="221" t="s">
        <v>43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129</v>
      </c>
      <c r="AT195" s="224" t="s">
        <v>124</v>
      </c>
      <c r="AU195" s="224" t="s">
        <v>81</v>
      </c>
      <c r="AY195" s="18" t="s">
        <v>122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79</v>
      </c>
      <c r="BK195" s="225">
        <f>ROUND(I195*H195,2)</f>
        <v>0</v>
      </c>
      <c r="BL195" s="18" t="s">
        <v>129</v>
      </c>
      <c r="BM195" s="224" t="s">
        <v>283</v>
      </c>
    </row>
    <row r="196" s="2" customFormat="1">
      <c r="A196" s="39"/>
      <c r="B196" s="40"/>
      <c r="C196" s="41"/>
      <c r="D196" s="226" t="s">
        <v>131</v>
      </c>
      <c r="E196" s="41"/>
      <c r="F196" s="227" t="s">
        <v>284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131</v>
      </c>
      <c r="AU196" s="18" t="s">
        <v>81</v>
      </c>
    </row>
    <row r="197" s="2" customFormat="1">
      <c r="A197" s="39"/>
      <c r="B197" s="40"/>
      <c r="C197" s="41"/>
      <c r="D197" s="231" t="s">
        <v>133</v>
      </c>
      <c r="E197" s="41"/>
      <c r="F197" s="232" t="s">
        <v>285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133</v>
      </c>
      <c r="AU197" s="18" t="s">
        <v>81</v>
      </c>
    </row>
    <row r="198" s="13" customFormat="1">
      <c r="A198" s="13"/>
      <c r="B198" s="233"/>
      <c r="C198" s="234"/>
      <c r="D198" s="226" t="s">
        <v>135</v>
      </c>
      <c r="E198" s="235" t="s">
        <v>19</v>
      </c>
      <c r="F198" s="236" t="s">
        <v>286</v>
      </c>
      <c r="G198" s="234"/>
      <c r="H198" s="237">
        <v>161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135</v>
      </c>
      <c r="AU198" s="243" t="s">
        <v>81</v>
      </c>
      <c r="AV198" s="13" t="s">
        <v>81</v>
      </c>
      <c r="AW198" s="13" t="s">
        <v>33</v>
      </c>
      <c r="AX198" s="13" t="s">
        <v>79</v>
      </c>
      <c r="AY198" s="243" t="s">
        <v>122</v>
      </c>
    </row>
    <row r="199" s="2" customFormat="1" ht="16.5" customHeight="1">
      <c r="A199" s="39"/>
      <c r="B199" s="40"/>
      <c r="C199" s="256" t="s">
        <v>287</v>
      </c>
      <c r="D199" s="256" t="s">
        <v>264</v>
      </c>
      <c r="E199" s="257" t="s">
        <v>288</v>
      </c>
      <c r="F199" s="258" t="s">
        <v>289</v>
      </c>
      <c r="G199" s="259" t="s">
        <v>290</v>
      </c>
      <c r="H199" s="260">
        <v>6.4400000000000004</v>
      </c>
      <c r="I199" s="261"/>
      <c r="J199" s="262">
        <f>ROUND(I199*H199,2)</f>
        <v>0</v>
      </c>
      <c r="K199" s="258" t="s">
        <v>128</v>
      </c>
      <c r="L199" s="263"/>
      <c r="M199" s="264" t="s">
        <v>19</v>
      </c>
      <c r="N199" s="265" t="s">
        <v>43</v>
      </c>
      <c r="O199" s="85"/>
      <c r="P199" s="222">
        <f>O199*H199</f>
        <v>0</v>
      </c>
      <c r="Q199" s="222">
        <v>0.001</v>
      </c>
      <c r="R199" s="222">
        <f>Q199*H199</f>
        <v>0.0064400000000000004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183</v>
      </c>
      <c r="AT199" s="224" t="s">
        <v>264</v>
      </c>
      <c r="AU199" s="224" t="s">
        <v>81</v>
      </c>
      <c r="AY199" s="18" t="s">
        <v>122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79</v>
      </c>
      <c r="BK199" s="225">
        <f>ROUND(I199*H199,2)</f>
        <v>0</v>
      </c>
      <c r="BL199" s="18" t="s">
        <v>129</v>
      </c>
      <c r="BM199" s="224" t="s">
        <v>291</v>
      </c>
    </row>
    <row r="200" s="2" customFormat="1">
      <c r="A200" s="39"/>
      <c r="B200" s="40"/>
      <c r="C200" s="41"/>
      <c r="D200" s="226" t="s">
        <v>131</v>
      </c>
      <c r="E200" s="41"/>
      <c r="F200" s="227" t="s">
        <v>289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131</v>
      </c>
      <c r="AU200" s="18" t="s">
        <v>81</v>
      </c>
    </row>
    <row r="201" s="13" customFormat="1">
      <c r="A201" s="13"/>
      <c r="B201" s="233"/>
      <c r="C201" s="234"/>
      <c r="D201" s="226" t="s">
        <v>135</v>
      </c>
      <c r="E201" s="235" t="s">
        <v>19</v>
      </c>
      <c r="F201" s="236" t="s">
        <v>292</v>
      </c>
      <c r="G201" s="234"/>
      <c r="H201" s="237">
        <v>6.4400000000000004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135</v>
      </c>
      <c r="AU201" s="243" t="s">
        <v>81</v>
      </c>
      <c r="AV201" s="13" t="s">
        <v>81</v>
      </c>
      <c r="AW201" s="13" t="s">
        <v>33</v>
      </c>
      <c r="AX201" s="13" t="s">
        <v>79</v>
      </c>
      <c r="AY201" s="243" t="s">
        <v>122</v>
      </c>
    </row>
    <row r="202" s="2" customFormat="1" ht="16.5" customHeight="1">
      <c r="A202" s="39"/>
      <c r="B202" s="40"/>
      <c r="C202" s="213" t="s">
        <v>293</v>
      </c>
      <c r="D202" s="213" t="s">
        <v>124</v>
      </c>
      <c r="E202" s="214" t="s">
        <v>294</v>
      </c>
      <c r="F202" s="215" t="s">
        <v>295</v>
      </c>
      <c r="G202" s="216" t="s">
        <v>127</v>
      </c>
      <c r="H202" s="217">
        <v>807.20000000000005</v>
      </c>
      <c r="I202" s="218"/>
      <c r="J202" s="219">
        <f>ROUND(I202*H202,2)</f>
        <v>0</v>
      </c>
      <c r="K202" s="215" t="s">
        <v>128</v>
      </c>
      <c r="L202" s="45"/>
      <c r="M202" s="220" t="s">
        <v>19</v>
      </c>
      <c r="N202" s="221" t="s">
        <v>43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129</v>
      </c>
      <c r="AT202" s="224" t="s">
        <v>124</v>
      </c>
      <c r="AU202" s="224" t="s">
        <v>81</v>
      </c>
      <c r="AY202" s="18" t="s">
        <v>122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79</v>
      </c>
      <c r="BK202" s="225">
        <f>ROUND(I202*H202,2)</f>
        <v>0</v>
      </c>
      <c r="BL202" s="18" t="s">
        <v>129</v>
      </c>
      <c r="BM202" s="224" t="s">
        <v>296</v>
      </c>
    </row>
    <row r="203" s="2" customFormat="1">
      <c r="A203" s="39"/>
      <c r="B203" s="40"/>
      <c r="C203" s="41"/>
      <c r="D203" s="226" t="s">
        <v>131</v>
      </c>
      <c r="E203" s="41"/>
      <c r="F203" s="227" t="s">
        <v>297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131</v>
      </c>
      <c r="AU203" s="18" t="s">
        <v>81</v>
      </c>
    </row>
    <row r="204" s="2" customFormat="1">
      <c r="A204" s="39"/>
      <c r="B204" s="40"/>
      <c r="C204" s="41"/>
      <c r="D204" s="231" t="s">
        <v>133</v>
      </c>
      <c r="E204" s="41"/>
      <c r="F204" s="232" t="s">
        <v>298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133</v>
      </c>
      <c r="AU204" s="18" t="s">
        <v>81</v>
      </c>
    </row>
    <row r="205" s="13" customFormat="1">
      <c r="A205" s="13"/>
      <c r="B205" s="233"/>
      <c r="C205" s="234"/>
      <c r="D205" s="226" t="s">
        <v>135</v>
      </c>
      <c r="E205" s="235" t="s">
        <v>19</v>
      </c>
      <c r="F205" s="236" t="s">
        <v>299</v>
      </c>
      <c r="G205" s="234"/>
      <c r="H205" s="237">
        <v>807.20000000000005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135</v>
      </c>
      <c r="AU205" s="243" t="s">
        <v>81</v>
      </c>
      <c r="AV205" s="13" t="s">
        <v>81</v>
      </c>
      <c r="AW205" s="13" t="s">
        <v>33</v>
      </c>
      <c r="AX205" s="13" t="s">
        <v>79</v>
      </c>
      <c r="AY205" s="243" t="s">
        <v>122</v>
      </c>
    </row>
    <row r="206" s="12" customFormat="1" ht="22.8" customHeight="1">
      <c r="A206" s="12"/>
      <c r="B206" s="197"/>
      <c r="C206" s="198"/>
      <c r="D206" s="199" t="s">
        <v>71</v>
      </c>
      <c r="E206" s="211" t="s">
        <v>129</v>
      </c>
      <c r="F206" s="211" t="s">
        <v>300</v>
      </c>
      <c r="G206" s="198"/>
      <c r="H206" s="198"/>
      <c r="I206" s="201"/>
      <c r="J206" s="212">
        <f>BK206</f>
        <v>0</v>
      </c>
      <c r="K206" s="198"/>
      <c r="L206" s="203"/>
      <c r="M206" s="204"/>
      <c r="N206" s="205"/>
      <c r="O206" s="205"/>
      <c r="P206" s="206">
        <f>SUM(P207:P212)</f>
        <v>0</v>
      </c>
      <c r="Q206" s="205"/>
      <c r="R206" s="206">
        <f>SUM(R207:R212)</f>
        <v>0</v>
      </c>
      <c r="S206" s="205"/>
      <c r="T206" s="207">
        <f>SUM(T207:T212)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8" t="s">
        <v>79</v>
      </c>
      <c r="AT206" s="209" t="s">
        <v>71</v>
      </c>
      <c r="AU206" s="209" t="s">
        <v>79</v>
      </c>
      <c r="AY206" s="208" t="s">
        <v>122</v>
      </c>
      <c r="BK206" s="210">
        <f>SUM(BK207:BK212)</f>
        <v>0</v>
      </c>
    </row>
    <row r="207" s="2" customFormat="1" ht="16.5" customHeight="1">
      <c r="A207" s="39"/>
      <c r="B207" s="40"/>
      <c r="C207" s="213" t="s">
        <v>301</v>
      </c>
      <c r="D207" s="213" t="s">
        <v>124</v>
      </c>
      <c r="E207" s="214" t="s">
        <v>302</v>
      </c>
      <c r="F207" s="215" t="s">
        <v>303</v>
      </c>
      <c r="G207" s="216" t="s">
        <v>186</v>
      </c>
      <c r="H207" s="217">
        <v>45.5</v>
      </c>
      <c r="I207" s="218"/>
      <c r="J207" s="219">
        <f>ROUND(I207*H207,2)</f>
        <v>0</v>
      </c>
      <c r="K207" s="215" t="s">
        <v>19</v>
      </c>
      <c r="L207" s="45"/>
      <c r="M207" s="220" t="s">
        <v>19</v>
      </c>
      <c r="N207" s="221" t="s">
        <v>43</v>
      </c>
      <c r="O207" s="85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129</v>
      </c>
      <c r="AT207" s="224" t="s">
        <v>124</v>
      </c>
      <c r="AU207" s="224" t="s">
        <v>81</v>
      </c>
      <c r="AY207" s="18" t="s">
        <v>122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8" t="s">
        <v>79</v>
      </c>
      <c r="BK207" s="225">
        <f>ROUND(I207*H207,2)</f>
        <v>0</v>
      </c>
      <c r="BL207" s="18" t="s">
        <v>129</v>
      </c>
      <c r="BM207" s="224" t="s">
        <v>304</v>
      </c>
    </row>
    <row r="208" s="2" customFormat="1">
      <c r="A208" s="39"/>
      <c r="B208" s="40"/>
      <c r="C208" s="41"/>
      <c r="D208" s="226" t="s">
        <v>131</v>
      </c>
      <c r="E208" s="41"/>
      <c r="F208" s="227" t="s">
        <v>303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131</v>
      </c>
      <c r="AU208" s="18" t="s">
        <v>81</v>
      </c>
    </row>
    <row r="209" s="13" customFormat="1">
      <c r="A209" s="13"/>
      <c r="B209" s="233"/>
      <c r="C209" s="234"/>
      <c r="D209" s="226" t="s">
        <v>135</v>
      </c>
      <c r="E209" s="235" t="s">
        <v>19</v>
      </c>
      <c r="F209" s="236" t="s">
        <v>305</v>
      </c>
      <c r="G209" s="234"/>
      <c r="H209" s="237">
        <v>45.5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135</v>
      </c>
      <c r="AU209" s="243" t="s">
        <v>81</v>
      </c>
      <c r="AV209" s="13" t="s">
        <v>81</v>
      </c>
      <c r="AW209" s="13" t="s">
        <v>33</v>
      </c>
      <c r="AX209" s="13" t="s">
        <v>79</v>
      </c>
      <c r="AY209" s="243" t="s">
        <v>122</v>
      </c>
    </row>
    <row r="210" s="2" customFormat="1" ht="16.5" customHeight="1">
      <c r="A210" s="39"/>
      <c r="B210" s="40"/>
      <c r="C210" s="213" t="s">
        <v>306</v>
      </c>
      <c r="D210" s="213" t="s">
        <v>124</v>
      </c>
      <c r="E210" s="214" t="s">
        <v>307</v>
      </c>
      <c r="F210" s="215" t="s">
        <v>308</v>
      </c>
      <c r="G210" s="216" t="s">
        <v>186</v>
      </c>
      <c r="H210" s="217">
        <v>45.5</v>
      </c>
      <c r="I210" s="218"/>
      <c r="J210" s="219">
        <f>ROUND(I210*H210,2)</f>
        <v>0</v>
      </c>
      <c r="K210" s="215" t="s">
        <v>19</v>
      </c>
      <c r="L210" s="45"/>
      <c r="M210" s="220" t="s">
        <v>19</v>
      </c>
      <c r="N210" s="221" t="s">
        <v>43</v>
      </c>
      <c r="O210" s="85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129</v>
      </c>
      <c r="AT210" s="224" t="s">
        <v>124</v>
      </c>
      <c r="AU210" s="224" t="s">
        <v>81</v>
      </c>
      <c r="AY210" s="18" t="s">
        <v>122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79</v>
      </c>
      <c r="BK210" s="225">
        <f>ROUND(I210*H210,2)</f>
        <v>0</v>
      </c>
      <c r="BL210" s="18" t="s">
        <v>129</v>
      </c>
      <c r="BM210" s="224" t="s">
        <v>309</v>
      </c>
    </row>
    <row r="211" s="2" customFormat="1">
      <c r="A211" s="39"/>
      <c r="B211" s="40"/>
      <c r="C211" s="41"/>
      <c r="D211" s="226" t="s">
        <v>131</v>
      </c>
      <c r="E211" s="41"/>
      <c r="F211" s="227" t="s">
        <v>308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131</v>
      </c>
      <c r="AU211" s="18" t="s">
        <v>81</v>
      </c>
    </row>
    <row r="212" s="13" customFormat="1">
      <c r="A212" s="13"/>
      <c r="B212" s="233"/>
      <c r="C212" s="234"/>
      <c r="D212" s="226" t="s">
        <v>135</v>
      </c>
      <c r="E212" s="235" t="s">
        <v>19</v>
      </c>
      <c r="F212" s="236" t="s">
        <v>305</v>
      </c>
      <c r="G212" s="234"/>
      <c r="H212" s="237">
        <v>45.5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135</v>
      </c>
      <c r="AU212" s="243" t="s">
        <v>81</v>
      </c>
      <c r="AV212" s="13" t="s">
        <v>81</v>
      </c>
      <c r="AW212" s="13" t="s">
        <v>33</v>
      </c>
      <c r="AX212" s="13" t="s">
        <v>79</v>
      </c>
      <c r="AY212" s="243" t="s">
        <v>122</v>
      </c>
    </row>
    <row r="213" s="12" customFormat="1" ht="22.8" customHeight="1">
      <c r="A213" s="12"/>
      <c r="B213" s="197"/>
      <c r="C213" s="198"/>
      <c r="D213" s="199" t="s">
        <v>71</v>
      </c>
      <c r="E213" s="211" t="s">
        <v>160</v>
      </c>
      <c r="F213" s="211" t="s">
        <v>310</v>
      </c>
      <c r="G213" s="198"/>
      <c r="H213" s="198"/>
      <c r="I213" s="201"/>
      <c r="J213" s="212">
        <f>BK213</f>
        <v>0</v>
      </c>
      <c r="K213" s="198"/>
      <c r="L213" s="203"/>
      <c r="M213" s="204"/>
      <c r="N213" s="205"/>
      <c r="O213" s="205"/>
      <c r="P213" s="206">
        <f>SUM(P214:P259)</f>
        <v>0</v>
      </c>
      <c r="Q213" s="205"/>
      <c r="R213" s="206">
        <f>SUM(R214:R259)</f>
        <v>206.32888500000001</v>
      </c>
      <c r="S213" s="205"/>
      <c r="T213" s="207">
        <f>SUM(T214:T259)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8" t="s">
        <v>79</v>
      </c>
      <c r="AT213" s="209" t="s">
        <v>71</v>
      </c>
      <c r="AU213" s="209" t="s">
        <v>79</v>
      </c>
      <c r="AY213" s="208" t="s">
        <v>122</v>
      </c>
      <c r="BK213" s="210">
        <f>SUM(BK214:BK259)</f>
        <v>0</v>
      </c>
    </row>
    <row r="214" s="2" customFormat="1" ht="16.5" customHeight="1">
      <c r="A214" s="39"/>
      <c r="B214" s="40"/>
      <c r="C214" s="213" t="s">
        <v>311</v>
      </c>
      <c r="D214" s="213" t="s">
        <v>124</v>
      </c>
      <c r="E214" s="214" t="s">
        <v>312</v>
      </c>
      <c r="F214" s="215" t="s">
        <v>313</v>
      </c>
      <c r="G214" s="216" t="s">
        <v>127</v>
      </c>
      <c r="H214" s="217">
        <v>756.20000000000005</v>
      </c>
      <c r="I214" s="218"/>
      <c r="J214" s="219">
        <f>ROUND(I214*H214,2)</f>
        <v>0</v>
      </c>
      <c r="K214" s="215" t="s">
        <v>128</v>
      </c>
      <c r="L214" s="45"/>
      <c r="M214" s="220" t="s">
        <v>19</v>
      </c>
      <c r="N214" s="221" t="s">
        <v>43</v>
      </c>
      <c r="O214" s="85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4" t="s">
        <v>129</v>
      </c>
      <c r="AT214" s="224" t="s">
        <v>124</v>
      </c>
      <c r="AU214" s="224" t="s">
        <v>81</v>
      </c>
      <c r="AY214" s="18" t="s">
        <v>122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8" t="s">
        <v>79</v>
      </c>
      <c r="BK214" s="225">
        <f>ROUND(I214*H214,2)</f>
        <v>0</v>
      </c>
      <c r="BL214" s="18" t="s">
        <v>129</v>
      </c>
      <c r="BM214" s="224" t="s">
        <v>314</v>
      </c>
    </row>
    <row r="215" s="2" customFormat="1">
      <c r="A215" s="39"/>
      <c r="B215" s="40"/>
      <c r="C215" s="41"/>
      <c r="D215" s="226" t="s">
        <v>131</v>
      </c>
      <c r="E215" s="41"/>
      <c r="F215" s="227" t="s">
        <v>315</v>
      </c>
      <c r="G215" s="41"/>
      <c r="H215" s="41"/>
      <c r="I215" s="228"/>
      <c r="J215" s="41"/>
      <c r="K215" s="41"/>
      <c r="L215" s="45"/>
      <c r="M215" s="229"/>
      <c r="N215" s="230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131</v>
      </c>
      <c r="AU215" s="18" t="s">
        <v>81</v>
      </c>
    </row>
    <row r="216" s="2" customFormat="1">
      <c r="A216" s="39"/>
      <c r="B216" s="40"/>
      <c r="C216" s="41"/>
      <c r="D216" s="231" t="s">
        <v>133</v>
      </c>
      <c r="E216" s="41"/>
      <c r="F216" s="232" t="s">
        <v>316</v>
      </c>
      <c r="G216" s="41"/>
      <c r="H216" s="41"/>
      <c r="I216" s="228"/>
      <c r="J216" s="41"/>
      <c r="K216" s="41"/>
      <c r="L216" s="45"/>
      <c r="M216" s="229"/>
      <c r="N216" s="23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133</v>
      </c>
      <c r="AU216" s="18" t="s">
        <v>81</v>
      </c>
    </row>
    <row r="217" s="13" customFormat="1">
      <c r="A217" s="13"/>
      <c r="B217" s="233"/>
      <c r="C217" s="234"/>
      <c r="D217" s="226" t="s">
        <v>135</v>
      </c>
      <c r="E217" s="235" t="s">
        <v>19</v>
      </c>
      <c r="F217" s="236" t="s">
        <v>317</v>
      </c>
      <c r="G217" s="234"/>
      <c r="H217" s="237">
        <v>756.20000000000005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135</v>
      </c>
      <c r="AU217" s="243" t="s">
        <v>81</v>
      </c>
      <c r="AV217" s="13" t="s">
        <v>81</v>
      </c>
      <c r="AW217" s="13" t="s">
        <v>33</v>
      </c>
      <c r="AX217" s="13" t="s">
        <v>79</v>
      </c>
      <c r="AY217" s="243" t="s">
        <v>122</v>
      </c>
    </row>
    <row r="218" s="2" customFormat="1" ht="16.5" customHeight="1">
      <c r="A218" s="39"/>
      <c r="B218" s="40"/>
      <c r="C218" s="213" t="s">
        <v>318</v>
      </c>
      <c r="D218" s="213" t="s">
        <v>124</v>
      </c>
      <c r="E218" s="214" t="s">
        <v>319</v>
      </c>
      <c r="F218" s="215" t="s">
        <v>320</v>
      </c>
      <c r="G218" s="216" t="s">
        <v>127</v>
      </c>
      <c r="H218" s="217">
        <v>51</v>
      </c>
      <c r="I218" s="218"/>
      <c r="J218" s="219">
        <f>ROUND(I218*H218,2)</f>
        <v>0</v>
      </c>
      <c r="K218" s="215" t="s">
        <v>128</v>
      </c>
      <c r="L218" s="45"/>
      <c r="M218" s="220" t="s">
        <v>19</v>
      </c>
      <c r="N218" s="221" t="s">
        <v>43</v>
      </c>
      <c r="O218" s="85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129</v>
      </c>
      <c r="AT218" s="224" t="s">
        <v>124</v>
      </c>
      <c r="AU218" s="224" t="s">
        <v>81</v>
      </c>
      <c r="AY218" s="18" t="s">
        <v>122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8" t="s">
        <v>79</v>
      </c>
      <c r="BK218" s="225">
        <f>ROUND(I218*H218,2)</f>
        <v>0</v>
      </c>
      <c r="BL218" s="18" t="s">
        <v>129</v>
      </c>
      <c r="BM218" s="224" t="s">
        <v>321</v>
      </c>
    </row>
    <row r="219" s="2" customFormat="1">
      <c r="A219" s="39"/>
      <c r="B219" s="40"/>
      <c r="C219" s="41"/>
      <c r="D219" s="226" t="s">
        <v>131</v>
      </c>
      <c r="E219" s="41"/>
      <c r="F219" s="227" t="s">
        <v>322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131</v>
      </c>
      <c r="AU219" s="18" t="s">
        <v>81</v>
      </c>
    </row>
    <row r="220" s="2" customFormat="1">
      <c r="A220" s="39"/>
      <c r="B220" s="40"/>
      <c r="C220" s="41"/>
      <c r="D220" s="231" t="s">
        <v>133</v>
      </c>
      <c r="E220" s="41"/>
      <c r="F220" s="232" t="s">
        <v>323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133</v>
      </c>
      <c r="AU220" s="18" t="s">
        <v>81</v>
      </c>
    </row>
    <row r="221" s="13" customFormat="1">
      <c r="A221" s="13"/>
      <c r="B221" s="233"/>
      <c r="C221" s="234"/>
      <c r="D221" s="226" t="s">
        <v>135</v>
      </c>
      <c r="E221" s="235" t="s">
        <v>19</v>
      </c>
      <c r="F221" s="236" t="s">
        <v>324</v>
      </c>
      <c r="G221" s="234"/>
      <c r="H221" s="237">
        <v>51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135</v>
      </c>
      <c r="AU221" s="243" t="s">
        <v>81</v>
      </c>
      <c r="AV221" s="13" t="s">
        <v>81</v>
      </c>
      <c r="AW221" s="13" t="s">
        <v>33</v>
      </c>
      <c r="AX221" s="13" t="s">
        <v>79</v>
      </c>
      <c r="AY221" s="243" t="s">
        <v>122</v>
      </c>
    </row>
    <row r="222" s="2" customFormat="1" ht="16.5" customHeight="1">
      <c r="A222" s="39"/>
      <c r="B222" s="40"/>
      <c r="C222" s="213" t="s">
        <v>325</v>
      </c>
      <c r="D222" s="213" t="s">
        <v>124</v>
      </c>
      <c r="E222" s="214" t="s">
        <v>326</v>
      </c>
      <c r="F222" s="215" t="s">
        <v>327</v>
      </c>
      <c r="G222" s="216" t="s">
        <v>127</v>
      </c>
      <c r="H222" s="217">
        <v>51</v>
      </c>
      <c r="I222" s="218"/>
      <c r="J222" s="219">
        <f>ROUND(I222*H222,2)</f>
        <v>0</v>
      </c>
      <c r="K222" s="215" t="s">
        <v>128</v>
      </c>
      <c r="L222" s="45"/>
      <c r="M222" s="220" t="s">
        <v>19</v>
      </c>
      <c r="N222" s="221" t="s">
        <v>43</v>
      </c>
      <c r="O222" s="85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129</v>
      </c>
      <c r="AT222" s="224" t="s">
        <v>124</v>
      </c>
      <c r="AU222" s="224" t="s">
        <v>81</v>
      </c>
      <c r="AY222" s="18" t="s">
        <v>122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79</v>
      </c>
      <c r="BK222" s="225">
        <f>ROUND(I222*H222,2)</f>
        <v>0</v>
      </c>
      <c r="BL222" s="18" t="s">
        <v>129</v>
      </c>
      <c r="BM222" s="224" t="s">
        <v>328</v>
      </c>
    </row>
    <row r="223" s="2" customFormat="1">
      <c r="A223" s="39"/>
      <c r="B223" s="40"/>
      <c r="C223" s="41"/>
      <c r="D223" s="226" t="s">
        <v>131</v>
      </c>
      <c r="E223" s="41"/>
      <c r="F223" s="227" t="s">
        <v>329</v>
      </c>
      <c r="G223" s="41"/>
      <c r="H223" s="41"/>
      <c r="I223" s="228"/>
      <c r="J223" s="41"/>
      <c r="K223" s="41"/>
      <c r="L223" s="45"/>
      <c r="M223" s="229"/>
      <c r="N223" s="230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131</v>
      </c>
      <c r="AU223" s="18" t="s">
        <v>81</v>
      </c>
    </row>
    <row r="224" s="2" customFormat="1">
      <c r="A224" s="39"/>
      <c r="B224" s="40"/>
      <c r="C224" s="41"/>
      <c r="D224" s="231" t="s">
        <v>133</v>
      </c>
      <c r="E224" s="41"/>
      <c r="F224" s="232" t="s">
        <v>330</v>
      </c>
      <c r="G224" s="41"/>
      <c r="H224" s="41"/>
      <c r="I224" s="228"/>
      <c r="J224" s="41"/>
      <c r="K224" s="41"/>
      <c r="L224" s="45"/>
      <c r="M224" s="229"/>
      <c r="N224" s="230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133</v>
      </c>
      <c r="AU224" s="18" t="s">
        <v>81</v>
      </c>
    </row>
    <row r="225" s="13" customFormat="1">
      <c r="A225" s="13"/>
      <c r="B225" s="233"/>
      <c r="C225" s="234"/>
      <c r="D225" s="226" t="s">
        <v>135</v>
      </c>
      <c r="E225" s="235" t="s">
        <v>19</v>
      </c>
      <c r="F225" s="236" t="s">
        <v>331</v>
      </c>
      <c r="G225" s="234"/>
      <c r="H225" s="237">
        <v>51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135</v>
      </c>
      <c r="AU225" s="243" t="s">
        <v>81</v>
      </c>
      <c r="AV225" s="13" t="s">
        <v>81</v>
      </c>
      <c r="AW225" s="13" t="s">
        <v>33</v>
      </c>
      <c r="AX225" s="13" t="s">
        <v>79</v>
      </c>
      <c r="AY225" s="243" t="s">
        <v>122</v>
      </c>
    </row>
    <row r="226" s="2" customFormat="1" ht="16.5" customHeight="1">
      <c r="A226" s="39"/>
      <c r="B226" s="40"/>
      <c r="C226" s="213" t="s">
        <v>332</v>
      </c>
      <c r="D226" s="213" t="s">
        <v>124</v>
      </c>
      <c r="E226" s="214" t="s">
        <v>333</v>
      </c>
      <c r="F226" s="215" t="s">
        <v>334</v>
      </c>
      <c r="G226" s="216" t="s">
        <v>127</v>
      </c>
      <c r="H226" s="217">
        <v>51</v>
      </c>
      <c r="I226" s="218"/>
      <c r="J226" s="219">
        <f>ROUND(I226*H226,2)</f>
        <v>0</v>
      </c>
      <c r="K226" s="215" t="s">
        <v>128</v>
      </c>
      <c r="L226" s="45"/>
      <c r="M226" s="220" t="s">
        <v>19</v>
      </c>
      <c r="N226" s="221" t="s">
        <v>43</v>
      </c>
      <c r="O226" s="85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129</v>
      </c>
      <c r="AT226" s="224" t="s">
        <v>124</v>
      </c>
      <c r="AU226" s="224" t="s">
        <v>81</v>
      </c>
      <c r="AY226" s="18" t="s">
        <v>122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8" t="s">
        <v>79</v>
      </c>
      <c r="BK226" s="225">
        <f>ROUND(I226*H226,2)</f>
        <v>0</v>
      </c>
      <c r="BL226" s="18" t="s">
        <v>129</v>
      </c>
      <c r="BM226" s="224" t="s">
        <v>335</v>
      </c>
    </row>
    <row r="227" s="2" customFormat="1">
      <c r="A227" s="39"/>
      <c r="B227" s="40"/>
      <c r="C227" s="41"/>
      <c r="D227" s="226" t="s">
        <v>131</v>
      </c>
      <c r="E227" s="41"/>
      <c r="F227" s="227" t="s">
        <v>336</v>
      </c>
      <c r="G227" s="41"/>
      <c r="H227" s="41"/>
      <c r="I227" s="228"/>
      <c r="J227" s="41"/>
      <c r="K227" s="41"/>
      <c r="L227" s="45"/>
      <c r="M227" s="229"/>
      <c r="N227" s="230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131</v>
      </c>
      <c r="AU227" s="18" t="s">
        <v>81</v>
      </c>
    </row>
    <row r="228" s="2" customFormat="1">
      <c r="A228" s="39"/>
      <c r="B228" s="40"/>
      <c r="C228" s="41"/>
      <c r="D228" s="231" t="s">
        <v>133</v>
      </c>
      <c r="E228" s="41"/>
      <c r="F228" s="232" t="s">
        <v>337</v>
      </c>
      <c r="G228" s="41"/>
      <c r="H228" s="41"/>
      <c r="I228" s="228"/>
      <c r="J228" s="41"/>
      <c r="K228" s="41"/>
      <c r="L228" s="45"/>
      <c r="M228" s="229"/>
      <c r="N228" s="23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133</v>
      </c>
      <c r="AU228" s="18" t="s">
        <v>81</v>
      </c>
    </row>
    <row r="229" s="13" customFormat="1">
      <c r="A229" s="13"/>
      <c r="B229" s="233"/>
      <c r="C229" s="234"/>
      <c r="D229" s="226" t="s">
        <v>135</v>
      </c>
      <c r="E229" s="235" t="s">
        <v>19</v>
      </c>
      <c r="F229" s="236" t="s">
        <v>324</v>
      </c>
      <c r="G229" s="234"/>
      <c r="H229" s="237">
        <v>51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135</v>
      </c>
      <c r="AU229" s="243" t="s">
        <v>81</v>
      </c>
      <c r="AV229" s="13" t="s">
        <v>81</v>
      </c>
      <c r="AW229" s="13" t="s">
        <v>33</v>
      </c>
      <c r="AX229" s="13" t="s">
        <v>79</v>
      </c>
      <c r="AY229" s="243" t="s">
        <v>122</v>
      </c>
    </row>
    <row r="230" s="2" customFormat="1" ht="24.15" customHeight="1">
      <c r="A230" s="39"/>
      <c r="B230" s="40"/>
      <c r="C230" s="213" t="s">
        <v>338</v>
      </c>
      <c r="D230" s="213" t="s">
        <v>124</v>
      </c>
      <c r="E230" s="214" t="s">
        <v>339</v>
      </c>
      <c r="F230" s="215" t="s">
        <v>340</v>
      </c>
      <c r="G230" s="216" t="s">
        <v>127</v>
      </c>
      <c r="H230" s="217">
        <v>51</v>
      </c>
      <c r="I230" s="218"/>
      <c r="J230" s="219">
        <f>ROUND(I230*H230,2)</f>
        <v>0</v>
      </c>
      <c r="K230" s="215" t="s">
        <v>19</v>
      </c>
      <c r="L230" s="45"/>
      <c r="M230" s="220" t="s">
        <v>19</v>
      </c>
      <c r="N230" s="221" t="s">
        <v>43</v>
      </c>
      <c r="O230" s="85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4" t="s">
        <v>129</v>
      </c>
      <c r="AT230" s="224" t="s">
        <v>124</v>
      </c>
      <c r="AU230" s="224" t="s">
        <v>81</v>
      </c>
      <c r="AY230" s="18" t="s">
        <v>122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8" t="s">
        <v>79</v>
      </c>
      <c r="BK230" s="225">
        <f>ROUND(I230*H230,2)</f>
        <v>0</v>
      </c>
      <c r="BL230" s="18" t="s">
        <v>129</v>
      </c>
      <c r="BM230" s="224" t="s">
        <v>341</v>
      </c>
    </row>
    <row r="231" s="2" customFormat="1">
      <c r="A231" s="39"/>
      <c r="B231" s="40"/>
      <c r="C231" s="41"/>
      <c r="D231" s="226" t="s">
        <v>131</v>
      </c>
      <c r="E231" s="41"/>
      <c r="F231" s="227" t="s">
        <v>340</v>
      </c>
      <c r="G231" s="41"/>
      <c r="H231" s="41"/>
      <c r="I231" s="228"/>
      <c r="J231" s="41"/>
      <c r="K231" s="41"/>
      <c r="L231" s="45"/>
      <c r="M231" s="229"/>
      <c r="N231" s="23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131</v>
      </c>
      <c r="AU231" s="18" t="s">
        <v>81</v>
      </c>
    </row>
    <row r="232" s="2" customFormat="1">
      <c r="A232" s="39"/>
      <c r="B232" s="40"/>
      <c r="C232" s="41"/>
      <c r="D232" s="226" t="s">
        <v>229</v>
      </c>
      <c r="E232" s="41"/>
      <c r="F232" s="255" t="s">
        <v>342</v>
      </c>
      <c r="G232" s="41"/>
      <c r="H232" s="41"/>
      <c r="I232" s="228"/>
      <c r="J232" s="41"/>
      <c r="K232" s="41"/>
      <c r="L232" s="45"/>
      <c r="M232" s="229"/>
      <c r="N232" s="230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229</v>
      </c>
      <c r="AU232" s="18" t="s">
        <v>81</v>
      </c>
    </row>
    <row r="233" s="13" customFormat="1">
      <c r="A233" s="13"/>
      <c r="B233" s="233"/>
      <c r="C233" s="234"/>
      <c r="D233" s="226" t="s">
        <v>135</v>
      </c>
      <c r="E233" s="235" t="s">
        <v>19</v>
      </c>
      <c r="F233" s="236" t="s">
        <v>324</v>
      </c>
      <c r="G233" s="234"/>
      <c r="H233" s="237">
        <v>51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135</v>
      </c>
      <c r="AU233" s="243" t="s">
        <v>81</v>
      </c>
      <c r="AV233" s="13" t="s">
        <v>81</v>
      </c>
      <c r="AW233" s="13" t="s">
        <v>33</v>
      </c>
      <c r="AX233" s="13" t="s">
        <v>79</v>
      </c>
      <c r="AY233" s="243" t="s">
        <v>122</v>
      </c>
    </row>
    <row r="234" s="2" customFormat="1" ht="24.15" customHeight="1">
      <c r="A234" s="39"/>
      <c r="B234" s="40"/>
      <c r="C234" s="213" t="s">
        <v>343</v>
      </c>
      <c r="D234" s="213" t="s">
        <v>124</v>
      </c>
      <c r="E234" s="214" t="s">
        <v>344</v>
      </c>
      <c r="F234" s="215" t="s">
        <v>345</v>
      </c>
      <c r="G234" s="216" t="s">
        <v>127</v>
      </c>
      <c r="H234" s="217">
        <v>51</v>
      </c>
      <c r="I234" s="218"/>
      <c r="J234" s="219">
        <f>ROUND(I234*H234,2)</f>
        <v>0</v>
      </c>
      <c r="K234" s="215" t="s">
        <v>19</v>
      </c>
      <c r="L234" s="45"/>
      <c r="M234" s="220" t="s">
        <v>19</v>
      </c>
      <c r="N234" s="221" t="s">
        <v>43</v>
      </c>
      <c r="O234" s="85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4" t="s">
        <v>129</v>
      </c>
      <c r="AT234" s="224" t="s">
        <v>124</v>
      </c>
      <c r="AU234" s="224" t="s">
        <v>81</v>
      </c>
      <c r="AY234" s="18" t="s">
        <v>122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8" t="s">
        <v>79</v>
      </c>
      <c r="BK234" s="225">
        <f>ROUND(I234*H234,2)</f>
        <v>0</v>
      </c>
      <c r="BL234" s="18" t="s">
        <v>129</v>
      </c>
      <c r="BM234" s="224" t="s">
        <v>346</v>
      </c>
    </row>
    <row r="235" s="2" customFormat="1">
      <c r="A235" s="39"/>
      <c r="B235" s="40"/>
      <c r="C235" s="41"/>
      <c r="D235" s="226" t="s">
        <v>131</v>
      </c>
      <c r="E235" s="41"/>
      <c r="F235" s="227" t="s">
        <v>345</v>
      </c>
      <c r="G235" s="41"/>
      <c r="H235" s="41"/>
      <c r="I235" s="228"/>
      <c r="J235" s="41"/>
      <c r="K235" s="41"/>
      <c r="L235" s="45"/>
      <c r="M235" s="229"/>
      <c r="N235" s="230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131</v>
      </c>
      <c r="AU235" s="18" t="s">
        <v>81</v>
      </c>
    </row>
    <row r="236" s="2" customFormat="1">
      <c r="A236" s="39"/>
      <c r="B236" s="40"/>
      <c r="C236" s="41"/>
      <c r="D236" s="226" t="s">
        <v>229</v>
      </c>
      <c r="E236" s="41"/>
      <c r="F236" s="255" t="s">
        <v>347</v>
      </c>
      <c r="G236" s="41"/>
      <c r="H236" s="41"/>
      <c r="I236" s="228"/>
      <c r="J236" s="41"/>
      <c r="K236" s="41"/>
      <c r="L236" s="45"/>
      <c r="M236" s="229"/>
      <c r="N236" s="230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229</v>
      </c>
      <c r="AU236" s="18" t="s">
        <v>81</v>
      </c>
    </row>
    <row r="237" s="13" customFormat="1">
      <c r="A237" s="13"/>
      <c r="B237" s="233"/>
      <c r="C237" s="234"/>
      <c r="D237" s="226" t="s">
        <v>135</v>
      </c>
      <c r="E237" s="235" t="s">
        <v>19</v>
      </c>
      <c r="F237" s="236" t="s">
        <v>324</v>
      </c>
      <c r="G237" s="234"/>
      <c r="H237" s="237">
        <v>51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135</v>
      </c>
      <c r="AU237" s="243" t="s">
        <v>81</v>
      </c>
      <c r="AV237" s="13" t="s">
        <v>81</v>
      </c>
      <c r="AW237" s="13" t="s">
        <v>33</v>
      </c>
      <c r="AX237" s="13" t="s">
        <v>79</v>
      </c>
      <c r="AY237" s="243" t="s">
        <v>122</v>
      </c>
    </row>
    <row r="238" s="2" customFormat="1" ht="16.5" customHeight="1">
      <c r="A238" s="39"/>
      <c r="B238" s="40"/>
      <c r="C238" s="213" t="s">
        <v>348</v>
      </c>
      <c r="D238" s="213" t="s">
        <v>124</v>
      </c>
      <c r="E238" s="214" t="s">
        <v>349</v>
      </c>
      <c r="F238" s="215" t="s">
        <v>350</v>
      </c>
      <c r="G238" s="216" t="s">
        <v>127</v>
      </c>
      <c r="H238" s="217">
        <v>2.7000000000000002</v>
      </c>
      <c r="I238" s="218"/>
      <c r="J238" s="219">
        <f>ROUND(I238*H238,2)</f>
        <v>0</v>
      </c>
      <c r="K238" s="215" t="s">
        <v>128</v>
      </c>
      <c r="L238" s="45"/>
      <c r="M238" s="220" t="s">
        <v>19</v>
      </c>
      <c r="N238" s="221" t="s">
        <v>43</v>
      </c>
      <c r="O238" s="85"/>
      <c r="P238" s="222">
        <f>O238*H238</f>
        <v>0</v>
      </c>
      <c r="Q238" s="222">
        <v>0.089219999999999994</v>
      </c>
      <c r="R238" s="222">
        <f>Q238*H238</f>
        <v>0.240894</v>
      </c>
      <c r="S238" s="222">
        <v>0</v>
      </c>
      <c r="T238" s="22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4" t="s">
        <v>129</v>
      </c>
      <c r="AT238" s="224" t="s">
        <v>124</v>
      </c>
      <c r="AU238" s="224" t="s">
        <v>81</v>
      </c>
      <c r="AY238" s="18" t="s">
        <v>122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8" t="s">
        <v>79</v>
      </c>
      <c r="BK238" s="225">
        <f>ROUND(I238*H238,2)</f>
        <v>0</v>
      </c>
      <c r="BL238" s="18" t="s">
        <v>129</v>
      </c>
      <c r="BM238" s="224" t="s">
        <v>351</v>
      </c>
    </row>
    <row r="239" s="2" customFormat="1">
      <c r="A239" s="39"/>
      <c r="B239" s="40"/>
      <c r="C239" s="41"/>
      <c r="D239" s="226" t="s">
        <v>131</v>
      </c>
      <c r="E239" s="41"/>
      <c r="F239" s="227" t="s">
        <v>352</v>
      </c>
      <c r="G239" s="41"/>
      <c r="H239" s="41"/>
      <c r="I239" s="228"/>
      <c r="J239" s="41"/>
      <c r="K239" s="41"/>
      <c r="L239" s="45"/>
      <c r="M239" s="229"/>
      <c r="N239" s="230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131</v>
      </c>
      <c r="AU239" s="18" t="s">
        <v>81</v>
      </c>
    </row>
    <row r="240" s="2" customFormat="1">
      <c r="A240" s="39"/>
      <c r="B240" s="40"/>
      <c r="C240" s="41"/>
      <c r="D240" s="231" t="s">
        <v>133</v>
      </c>
      <c r="E240" s="41"/>
      <c r="F240" s="232" t="s">
        <v>353</v>
      </c>
      <c r="G240" s="41"/>
      <c r="H240" s="41"/>
      <c r="I240" s="228"/>
      <c r="J240" s="41"/>
      <c r="K240" s="41"/>
      <c r="L240" s="45"/>
      <c r="M240" s="229"/>
      <c r="N240" s="230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133</v>
      </c>
      <c r="AU240" s="18" t="s">
        <v>81</v>
      </c>
    </row>
    <row r="241" s="13" customFormat="1">
      <c r="A241" s="13"/>
      <c r="B241" s="233"/>
      <c r="C241" s="234"/>
      <c r="D241" s="226" t="s">
        <v>135</v>
      </c>
      <c r="E241" s="235" t="s">
        <v>19</v>
      </c>
      <c r="F241" s="236" t="s">
        <v>145</v>
      </c>
      <c r="G241" s="234"/>
      <c r="H241" s="237">
        <v>2.7000000000000002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135</v>
      </c>
      <c r="AU241" s="243" t="s">
        <v>81</v>
      </c>
      <c r="AV241" s="13" t="s">
        <v>81</v>
      </c>
      <c r="AW241" s="13" t="s">
        <v>33</v>
      </c>
      <c r="AX241" s="13" t="s">
        <v>79</v>
      </c>
      <c r="AY241" s="243" t="s">
        <v>122</v>
      </c>
    </row>
    <row r="242" s="2" customFormat="1" ht="16.5" customHeight="1">
      <c r="A242" s="39"/>
      <c r="B242" s="40"/>
      <c r="C242" s="213" t="s">
        <v>354</v>
      </c>
      <c r="D242" s="213" t="s">
        <v>124</v>
      </c>
      <c r="E242" s="214" t="s">
        <v>355</v>
      </c>
      <c r="F242" s="215" t="s">
        <v>356</v>
      </c>
      <c r="G242" s="216" t="s">
        <v>127</v>
      </c>
      <c r="H242" s="217">
        <v>756.20000000000005</v>
      </c>
      <c r="I242" s="218"/>
      <c r="J242" s="219">
        <f>ROUND(I242*H242,2)</f>
        <v>0</v>
      </c>
      <c r="K242" s="215" t="s">
        <v>128</v>
      </c>
      <c r="L242" s="45"/>
      <c r="M242" s="220" t="s">
        <v>19</v>
      </c>
      <c r="N242" s="221" t="s">
        <v>43</v>
      </c>
      <c r="O242" s="85"/>
      <c r="P242" s="222">
        <f>O242*H242</f>
        <v>0</v>
      </c>
      <c r="Q242" s="222">
        <v>0.090620000000000006</v>
      </c>
      <c r="R242" s="222">
        <f>Q242*H242</f>
        <v>68.526844000000011</v>
      </c>
      <c r="S242" s="222">
        <v>0</v>
      </c>
      <c r="T242" s="22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4" t="s">
        <v>129</v>
      </c>
      <c r="AT242" s="224" t="s">
        <v>124</v>
      </c>
      <c r="AU242" s="224" t="s">
        <v>81</v>
      </c>
      <c r="AY242" s="18" t="s">
        <v>122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8" t="s">
        <v>79</v>
      </c>
      <c r="BK242" s="225">
        <f>ROUND(I242*H242,2)</f>
        <v>0</v>
      </c>
      <c r="BL242" s="18" t="s">
        <v>129</v>
      </c>
      <c r="BM242" s="224" t="s">
        <v>357</v>
      </c>
    </row>
    <row r="243" s="2" customFormat="1">
      <c r="A243" s="39"/>
      <c r="B243" s="40"/>
      <c r="C243" s="41"/>
      <c r="D243" s="226" t="s">
        <v>131</v>
      </c>
      <c r="E243" s="41"/>
      <c r="F243" s="227" t="s">
        <v>358</v>
      </c>
      <c r="G243" s="41"/>
      <c r="H243" s="41"/>
      <c r="I243" s="228"/>
      <c r="J243" s="41"/>
      <c r="K243" s="41"/>
      <c r="L243" s="45"/>
      <c r="M243" s="229"/>
      <c r="N243" s="230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131</v>
      </c>
      <c r="AU243" s="18" t="s">
        <v>81</v>
      </c>
    </row>
    <row r="244" s="2" customFormat="1">
      <c r="A244" s="39"/>
      <c r="B244" s="40"/>
      <c r="C244" s="41"/>
      <c r="D244" s="231" t="s">
        <v>133</v>
      </c>
      <c r="E244" s="41"/>
      <c r="F244" s="232" t="s">
        <v>359</v>
      </c>
      <c r="G244" s="41"/>
      <c r="H244" s="41"/>
      <c r="I244" s="228"/>
      <c r="J244" s="41"/>
      <c r="K244" s="41"/>
      <c r="L244" s="45"/>
      <c r="M244" s="229"/>
      <c r="N244" s="230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133</v>
      </c>
      <c r="AU244" s="18" t="s">
        <v>81</v>
      </c>
    </row>
    <row r="245" s="13" customFormat="1">
      <c r="A245" s="13"/>
      <c r="B245" s="233"/>
      <c r="C245" s="234"/>
      <c r="D245" s="226" t="s">
        <v>135</v>
      </c>
      <c r="E245" s="235" t="s">
        <v>19</v>
      </c>
      <c r="F245" s="236" t="s">
        <v>360</v>
      </c>
      <c r="G245" s="234"/>
      <c r="H245" s="237">
        <v>756.20000000000005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135</v>
      </c>
      <c r="AU245" s="243" t="s">
        <v>81</v>
      </c>
      <c r="AV245" s="13" t="s">
        <v>81</v>
      </c>
      <c r="AW245" s="13" t="s">
        <v>33</v>
      </c>
      <c r="AX245" s="13" t="s">
        <v>79</v>
      </c>
      <c r="AY245" s="243" t="s">
        <v>122</v>
      </c>
    </row>
    <row r="246" s="2" customFormat="1" ht="16.5" customHeight="1">
      <c r="A246" s="39"/>
      <c r="B246" s="40"/>
      <c r="C246" s="256" t="s">
        <v>361</v>
      </c>
      <c r="D246" s="256" t="s">
        <v>264</v>
      </c>
      <c r="E246" s="257" t="s">
        <v>362</v>
      </c>
      <c r="F246" s="258" t="s">
        <v>363</v>
      </c>
      <c r="G246" s="259" t="s">
        <v>127</v>
      </c>
      <c r="H246" s="260">
        <v>761.06700000000001</v>
      </c>
      <c r="I246" s="261"/>
      <c r="J246" s="262">
        <f>ROUND(I246*H246,2)</f>
        <v>0</v>
      </c>
      <c r="K246" s="258" t="s">
        <v>128</v>
      </c>
      <c r="L246" s="263"/>
      <c r="M246" s="264" t="s">
        <v>19</v>
      </c>
      <c r="N246" s="265" t="s">
        <v>43</v>
      </c>
      <c r="O246" s="85"/>
      <c r="P246" s="222">
        <f>O246*H246</f>
        <v>0</v>
      </c>
      <c r="Q246" s="222">
        <v>0.17599999999999999</v>
      </c>
      <c r="R246" s="222">
        <f>Q246*H246</f>
        <v>133.94779199999999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183</v>
      </c>
      <c r="AT246" s="224" t="s">
        <v>264</v>
      </c>
      <c r="AU246" s="224" t="s">
        <v>81</v>
      </c>
      <c r="AY246" s="18" t="s">
        <v>122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8" t="s">
        <v>79</v>
      </c>
      <c r="BK246" s="225">
        <f>ROUND(I246*H246,2)</f>
        <v>0</v>
      </c>
      <c r="BL246" s="18" t="s">
        <v>129</v>
      </c>
      <c r="BM246" s="224" t="s">
        <v>364</v>
      </c>
    </row>
    <row r="247" s="2" customFormat="1">
      <c r="A247" s="39"/>
      <c r="B247" s="40"/>
      <c r="C247" s="41"/>
      <c r="D247" s="226" t="s">
        <v>131</v>
      </c>
      <c r="E247" s="41"/>
      <c r="F247" s="227" t="s">
        <v>363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131</v>
      </c>
      <c r="AU247" s="18" t="s">
        <v>81</v>
      </c>
    </row>
    <row r="248" s="13" customFormat="1">
      <c r="A248" s="13"/>
      <c r="B248" s="233"/>
      <c r="C248" s="234"/>
      <c r="D248" s="226" t="s">
        <v>135</v>
      </c>
      <c r="E248" s="234"/>
      <c r="F248" s="236" t="s">
        <v>365</v>
      </c>
      <c r="G248" s="234"/>
      <c r="H248" s="237">
        <v>761.06700000000001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135</v>
      </c>
      <c r="AU248" s="243" t="s">
        <v>81</v>
      </c>
      <c r="AV248" s="13" t="s">
        <v>81</v>
      </c>
      <c r="AW248" s="13" t="s">
        <v>4</v>
      </c>
      <c r="AX248" s="13" t="s">
        <v>79</v>
      </c>
      <c r="AY248" s="243" t="s">
        <v>122</v>
      </c>
    </row>
    <row r="249" s="2" customFormat="1" ht="16.5" customHeight="1">
      <c r="A249" s="39"/>
      <c r="B249" s="40"/>
      <c r="C249" s="256" t="s">
        <v>366</v>
      </c>
      <c r="D249" s="256" t="s">
        <v>264</v>
      </c>
      <c r="E249" s="257" t="s">
        <v>367</v>
      </c>
      <c r="F249" s="258" t="s">
        <v>368</v>
      </c>
      <c r="G249" s="259" t="s">
        <v>127</v>
      </c>
      <c r="H249" s="260">
        <v>17.818999999999999</v>
      </c>
      <c r="I249" s="261"/>
      <c r="J249" s="262">
        <f>ROUND(I249*H249,2)</f>
        <v>0</v>
      </c>
      <c r="K249" s="258" t="s">
        <v>128</v>
      </c>
      <c r="L249" s="263"/>
      <c r="M249" s="264" t="s">
        <v>19</v>
      </c>
      <c r="N249" s="265" t="s">
        <v>43</v>
      </c>
      <c r="O249" s="85"/>
      <c r="P249" s="222">
        <f>O249*H249</f>
        <v>0</v>
      </c>
      <c r="Q249" s="222">
        <v>0.17499999999999999</v>
      </c>
      <c r="R249" s="222">
        <f>Q249*H249</f>
        <v>3.1183249999999996</v>
      </c>
      <c r="S249" s="222">
        <v>0</v>
      </c>
      <c r="T249" s="22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4" t="s">
        <v>183</v>
      </c>
      <c r="AT249" s="224" t="s">
        <v>264</v>
      </c>
      <c r="AU249" s="224" t="s">
        <v>81</v>
      </c>
      <c r="AY249" s="18" t="s">
        <v>122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8" t="s">
        <v>79</v>
      </c>
      <c r="BK249" s="225">
        <f>ROUND(I249*H249,2)</f>
        <v>0</v>
      </c>
      <c r="BL249" s="18" t="s">
        <v>129</v>
      </c>
      <c r="BM249" s="224" t="s">
        <v>369</v>
      </c>
    </row>
    <row r="250" s="2" customFormat="1">
      <c r="A250" s="39"/>
      <c r="B250" s="40"/>
      <c r="C250" s="41"/>
      <c r="D250" s="226" t="s">
        <v>131</v>
      </c>
      <c r="E250" s="41"/>
      <c r="F250" s="227" t="s">
        <v>368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131</v>
      </c>
      <c r="AU250" s="18" t="s">
        <v>81</v>
      </c>
    </row>
    <row r="251" s="13" customFormat="1">
      <c r="A251" s="13"/>
      <c r="B251" s="233"/>
      <c r="C251" s="234"/>
      <c r="D251" s="226" t="s">
        <v>135</v>
      </c>
      <c r="E251" s="234"/>
      <c r="F251" s="236" t="s">
        <v>370</v>
      </c>
      <c r="G251" s="234"/>
      <c r="H251" s="237">
        <v>17.818999999999999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135</v>
      </c>
      <c r="AU251" s="243" t="s">
        <v>81</v>
      </c>
      <c r="AV251" s="13" t="s">
        <v>81</v>
      </c>
      <c r="AW251" s="13" t="s">
        <v>4</v>
      </c>
      <c r="AX251" s="13" t="s">
        <v>79</v>
      </c>
      <c r="AY251" s="243" t="s">
        <v>122</v>
      </c>
    </row>
    <row r="252" s="2" customFormat="1" ht="21.75" customHeight="1">
      <c r="A252" s="39"/>
      <c r="B252" s="40"/>
      <c r="C252" s="213" t="s">
        <v>371</v>
      </c>
      <c r="D252" s="213" t="s">
        <v>124</v>
      </c>
      <c r="E252" s="214" t="s">
        <v>372</v>
      </c>
      <c r="F252" s="215" t="s">
        <v>373</v>
      </c>
      <c r="G252" s="216" t="s">
        <v>127</v>
      </c>
      <c r="H252" s="217">
        <v>4.9000000000000004</v>
      </c>
      <c r="I252" s="218"/>
      <c r="J252" s="219">
        <f>ROUND(I252*H252,2)</f>
        <v>0</v>
      </c>
      <c r="K252" s="215" t="s">
        <v>128</v>
      </c>
      <c r="L252" s="45"/>
      <c r="M252" s="220" t="s">
        <v>19</v>
      </c>
      <c r="N252" s="221" t="s">
        <v>43</v>
      </c>
      <c r="O252" s="85"/>
      <c r="P252" s="222">
        <f>O252*H252</f>
        <v>0</v>
      </c>
      <c r="Q252" s="222">
        <v>0.10100000000000001</v>
      </c>
      <c r="R252" s="222">
        <f>Q252*H252</f>
        <v>0.49490000000000006</v>
      </c>
      <c r="S252" s="222">
        <v>0</v>
      </c>
      <c r="T252" s="22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4" t="s">
        <v>129</v>
      </c>
      <c r="AT252" s="224" t="s">
        <v>124</v>
      </c>
      <c r="AU252" s="224" t="s">
        <v>81</v>
      </c>
      <c r="AY252" s="18" t="s">
        <v>122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8" t="s">
        <v>79</v>
      </c>
      <c r="BK252" s="225">
        <f>ROUND(I252*H252,2)</f>
        <v>0</v>
      </c>
      <c r="BL252" s="18" t="s">
        <v>129</v>
      </c>
      <c r="BM252" s="224" t="s">
        <v>374</v>
      </c>
    </row>
    <row r="253" s="2" customFormat="1">
      <c r="A253" s="39"/>
      <c r="B253" s="40"/>
      <c r="C253" s="41"/>
      <c r="D253" s="226" t="s">
        <v>131</v>
      </c>
      <c r="E253" s="41"/>
      <c r="F253" s="227" t="s">
        <v>375</v>
      </c>
      <c r="G253" s="41"/>
      <c r="H253" s="41"/>
      <c r="I253" s="228"/>
      <c r="J253" s="41"/>
      <c r="K253" s="41"/>
      <c r="L253" s="45"/>
      <c r="M253" s="229"/>
      <c r="N253" s="230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131</v>
      </c>
      <c r="AU253" s="18" t="s">
        <v>81</v>
      </c>
    </row>
    <row r="254" s="2" customFormat="1">
      <c r="A254" s="39"/>
      <c r="B254" s="40"/>
      <c r="C254" s="41"/>
      <c r="D254" s="231" t="s">
        <v>133</v>
      </c>
      <c r="E254" s="41"/>
      <c r="F254" s="232" t="s">
        <v>376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133</v>
      </c>
      <c r="AU254" s="18" t="s">
        <v>81</v>
      </c>
    </row>
    <row r="255" s="13" customFormat="1">
      <c r="A255" s="13"/>
      <c r="B255" s="233"/>
      <c r="C255" s="234"/>
      <c r="D255" s="226" t="s">
        <v>135</v>
      </c>
      <c r="E255" s="235" t="s">
        <v>19</v>
      </c>
      <c r="F255" s="236" t="s">
        <v>136</v>
      </c>
      <c r="G255" s="234"/>
      <c r="H255" s="237">
        <v>4.9000000000000004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135</v>
      </c>
      <c r="AU255" s="243" t="s">
        <v>81</v>
      </c>
      <c r="AV255" s="13" t="s">
        <v>81</v>
      </c>
      <c r="AW255" s="13" t="s">
        <v>33</v>
      </c>
      <c r="AX255" s="13" t="s">
        <v>79</v>
      </c>
      <c r="AY255" s="243" t="s">
        <v>122</v>
      </c>
    </row>
    <row r="256" s="2" customFormat="1" ht="16.5" customHeight="1">
      <c r="A256" s="39"/>
      <c r="B256" s="40"/>
      <c r="C256" s="213" t="s">
        <v>377</v>
      </c>
      <c r="D256" s="213" t="s">
        <v>124</v>
      </c>
      <c r="E256" s="214" t="s">
        <v>378</v>
      </c>
      <c r="F256" s="215" t="s">
        <v>379</v>
      </c>
      <c r="G256" s="216" t="s">
        <v>186</v>
      </c>
      <c r="H256" s="217">
        <v>13</v>
      </c>
      <c r="I256" s="218"/>
      <c r="J256" s="219">
        <f>ROUND(I256*H256,2)</f>
        <v>0</v>
      </c>
      <c r="K256" s="215" t="s">
        <v>128</v>
      </c>
      <c r="L256" s="45"/>
      <c r="M256" s="220" t="s">
        <v>19</v>
      </c>
      <c r="N256" s="221" t="s">
        <v>43</v>
      </c>
      <c r="O256" s="85"/>
      <c r="P256" s="222">
        <f>O256*H256</f>
        <v>0</v>
      </c>
      <c r="Q256" s="222">
        <v>1.0000000000000001E-05</v>
      </c>
      <c r="R256" s="222">
        <f>Q256*H256</f>
        <v>0.00013000000000000002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129</v>
      </c>
      <c r="AT256" s="224" t="s">
        <v>124</v>
      </c>
      <c r="AU256" s="224" t="s">
        <v>81</v>
      </c>
      <c r="AY256" s="18" t="s">
        <v>122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8" t="s">
        <v>79</v>
      </c>
      <c r="BK256" s="225">
        <f>ROUND(I256*H256,2)</f>
        <v>0</v>
      </c>
      <c r="BL256" s="18" t="s">
        <v>129</v>
      </c>
      <c r="BM256" s="224" t="s">
        <v>380</v>
      </c>
    </row>
    <row r="257" s="2" customFormat="1">
      <c r="A257" s="39"/>
      <c r="B257" s="40"/>
      <c r="C257" s="41"/>
      <c r="D257" s="226" t="s">
        <v>131</v>
      </c>
      <c r="E257" s="41"/>
      <c r="F257" s="227" t="s">
        <v>381</v>
      </c>
      <c r="G257" s="41"/>
      <c r="H257" s="41"/>
      <c r="I257" s="228"/>
      <c r="J257" s="41"/>
      <c r="K257" s="41"/>
      <c r="L257" s="45"/>
      <c r="M257" s="229"/>
      <c r="N257" s="230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131</v>
      </c>
      <c r="AU257" s="18" t="s">
        <v>81</v>
      </c>
    </row>
    <row r="258" s="2" customFormat="1">
      <c r="A258" s="39"/>
      <c r="B258" s="40"/>
      <c r="C258" s="41"/>
      <c r="D258" s="231" t="s">
        <v>133</v>
      </c>
      <c r="E258" s="41"/>
      <c r="F258" s="232" t="s">
        <v>382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133</v>
      </c>
      <c r="AU258" s="18" t="s">
        <v>81</v>
      </c>
    </row>
    <row r="259" s="13" customFormat="1">
      <c r="A259" s="13"/>
      <c r="B259" s="233"/>
      <c r="C259" s="234"/>
      <c r="D259" s="226" t="s">
        <v>135</v>
      </c>
      <c r="E259" s="235" t="s">
        <v>19</v>
      </c>
      <c r="F259" s="236" t="s">
        <v>383</v>
      </c>
      <c r="G259" s="234"/>
      <c r="H259" s="237">
        <v>13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135</v>
      </c>
      <c r="AU259" s="243" t="s">
        <v>81</v>
      </c>
      <c r="AV259" s="13" t="s">
        <v>81</v>
      </c>
      <c r="AW259" s="13" t="s">
        <v>33</v>
      </c>
      <c r="AX259" s="13" t="s">
        <v>79</v>
      </c>
      <c r="AY259" s="243" t="s">
        <v>122</v>
      </c>
    </row>
    <row r="260" s="12" customFormat="1" ht="22.8" customHeight="1">
      <c r="A260" s="12"/>
      <c r="B260" s="197"/>
      <c r="C260" s="198"/>
      <c r="D260" s="199" t="s">
        <v>71</v>
      </c>
      <c r="E260" s="211" t="s">
        <v>183</v>
      </c>
      <c r="F260" s="211" t="s">
        <v>384</v>
      </c>
      <c r="G260" s="198"/>
      <c r="H260" s="198"/>
      <c r="I260" s="201"/>
      <c r="J260" s="212">
        <f>BK260</f>
        <v>0</v>
      </c>
      <c r="K260" s="198"/>
      <c r="L260" s="203"/>
      <c r="M260" s="204"/>
      <c r="N260" s="205"/>
      <c r="O260" s="205"/>
      <c r="P260" s="206">
        <f>SUM(P261:P276)</f>
        <v>0</v>
      </c>
      <c r="Q260" s="205"/>
      <c r="R260" s="206">
        <f>SUM(R261:R276)</f>
        <v>2.0660600000000002</v>
      </c>
      <c r="S260" s="205"/>
      <c r="T260" s="207">
        <f>SUM(T261:T276)</f>
        <v>0.30000000000000004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8" t="s">
        <v>79</v>
      </c>
      <c r="AT260" s="209" t="s">
        <v>71</v>
      </c>
      <c r="AU260" s="209" t="s">
        <v>79</v>
      </c>
      <c r="AY260" s="208" t="s">
        <v>122</v>
      </c>
      <c r="BK260" s="210">
        <f>SUM(BK261:BK276)</f>
        <v>0</v>
      </c>
    </row>
    <row r="261" s="2" customFormat="1" ht="16.5" customHeight="1">
      <c r="A261" s="39"/>
      <c r="B261" s="40"/>
      <c r="C261" s="213" t="s">
        <v>385</v>
      </c>
      <c r="D261" s="213" t="s">
        <v>124</v>
      </c>
      <c r="E261" s="214" t="s">
        <v>386</v>
      </c>
      <c r="F261" s="215" t="s">
        <v>387</v>
      </c>
      <c r="G261" s="216" t="s">
        <v>388</v>
      </c>
      <c r="H261" s="217">
        <v>3</v>
      </c>
      <c r="I261" s="218"/>
      <c r="J261" s="219">
        <f>ROUND(I261*H261,2)</f>
        <v>0</v>
      </c>
      <c r="K261" s="215" t="s">
        <v>128</v>
      </c>
      <c r="L261" s="45"/>
      <c r="M261" s="220" t="s">
        <v>19</v>
      </c>
      <c r="N261" s="221" t="s">
        <v>43</v>
      </c>
      <c r="O261" s="85"/>
      <c r="P261" s="222">
        <f>O261*H261</f>
        <v>0</v>
      </c>
      <c r="Q261" s="222">
        <v>0</v>
      </c>
      <c r="R261" s="222">
        <f>Q261*H261</f>
        <v>0</v>
      </c>
      <c r="S261" s="222">
        <v>0.10000000000000001</v>
      </c>
      <c r="T261" s="223">
        <f>S261*H261</f>
        <v>0.30000000000000004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4" t="s">
        <v>129</v>
      </c>
      <c r="AT261" s="224" t="s">
        <v>124</v>
      </c>
      <c r="AU261" s="224" t="s">
        <v>81</v>
      </c>
      <c r="AY261" s="18" t="s">
        <v>122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8" t="s">
        <v>79</v>
      </c>
      <c r="BK261" s="225">
        <f>ROUND(I261*H261,2)</f>
        <v>0</v>
      </c>
      <c r="BL261" s="18" t="s">
        <v>129</v>
      </c>
      <c r="BM261" s="224" t="s">
        <v>389</v>
      </c>
    </row>
    <row r="262" s="2" customFormat="1">
      <c r="A262" s="39"/>
      <c r="B262" s="40"/>
      <c r="C262" s="41"/>
      <c r="D262" s="226" t="s">
        <v>131</v>
      </c>
      <c r="E262" s="41"/>
      <c r="F262" s="227" t="s">
        <v>390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131</v>
      </c>
      <c r="AU262" s="18" t="s">
        <v>81</v>
      </c>
    </row>
    <row r="263" s="2" customFormat="1">
      <c r="A263" s="39"/>
      <c r="B263" s="40"/>
      <c r="C263" s="41"/>
      <c r="D263" s="231" t="s">
        <v>133</v>
      </c>
      <c r="E263" s="41"/>
      <c r="F263" s="232" t="s">
        <v>391</v>
      </c>
      <c r="G263" s="41"/>
      <c r="H263" s="41"/>
      <c r="I263" s="228"/>
      <c r="J263" s="41"/>
      <c r="K263" s="41"/>
      <c r="L263" s="45"/>
      <c r="M263" s="229"/>
      <c r="N263" s="230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133</v>
      </c>
      <c r="AU263" s="18" t="s">
        <v>81</v>
      </c>
    </row>
    <row r="264" s="13" customFormat="1">
      <c r="A264" s="13"/>
      <c r="B264" s="233"/>
      <c r="C264" s="234"/>
      <c r="D264" s="226" t="s">
        <v>135</v>
      </c>
      <c r="E264" s="235" t="s">
        <v>19</v>
      </c>
      <c r="F264" s="236" t="s">
        <v>392</v>
      </c>
      <c r="G264" s="234"/>
      <c r="H264" s="237">
        <v>3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135</v>
      </c>
      <c r="AU264" s="243" t="s">
        <v>81</v>
      </c>
      <c r="AV264" s="13" t="s">
        <v>81</v>
      </c>
      <c r="AW264" s="13" t="s">
        <v>33</v>
      </c>
      <c r="AX264" s="13" t="s">
        <v>79</v>
      </c>
      <c r="AY264" s="243" t="s">
        <v>122</v>
      </c>
    </row>
    <row r="265" s="2" customFormat="1" ht="16.5" customHeight="1">
      <c r="A265" s="39"/>
      <c r="B265" s="40"/>
      <c r="C265" s="213" t="s">
        <v>393</v>
      </c>
      <c r="D265" s="213" t="s">
        <v>124</v>
      </c>
      <c r="E265" s="214" t="s">
        <v>394</v>
      </c>
      <c r="F265" s="215" t="s">
        <v>395</v>
      </c>
      <c r="G265" s="216" t="s">
        <v>388</v>
      </c>
      <c r="H265" s="217">
        <v>3</v>
      </c>
      <c r="I265" s="218"/>
      <c r="J265" s="219">
        <f>ROUND(I265*H265,2)</f>
        <v>0</v>
      </c>
      <c r="K265" s="215" t="s">
        <v>128</v>
      </c>
      <c r="L265" s="45"/>
      <c r="M265" s="220" t="s">
        <v>19</v>
      </c>
      <c r="N265" s="221" t="s">
        <v>43</v>
      </c>
      <c r="O265" s="85"/>
      <c r="P265" s="222">
        <f>O265*H265</f>
        <v>0</v>
      </c>
      <c r="Q265" s="222">
        <v>0.0070200000000000002</v>
      </c>
      <c r="R265" s="222">
        <f>Q265*H265</f>
        <v>0.021060000000000002</v>
      </c>
      <c r="S265" s="222">
        <v>0</v>
      </c>
      <c r="T265" s="22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4" t="s">
        <v>129</v>
      </c>
      <c r="AT265" s="224" t="s">
        <v>124</v>
      </c>
      <c r="AU265" s="224" t="s">
        <v>81</v>
      </c>
      <c r="AY265" s="18" t="s">
        <v>122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8" t="s">
        <v>79</v>
      </c>
      <c r="BK265" s="225">
        <f>ROUND(I265*H265,2)</f>
        <v>0</v>
      </c>
      <c r="BL265" s="18" t="s">
        <v>129</v>
      </c>
      <c r="BM265" s="224" t="s">
        <v>396</v>
      </c>
    </row>
    <row r="266" s="2" customFormat="1">
      <c r="A266" s="39"/>
      <c r="B266" s="40"/>
      <c r="C266" s="41"/>
      <c r="D266" s="226" t="s">
        <v>131</v>
      </c>
      <c r="E266" s="41"/>
      <c r="F266" s="227" t="s">
        <v>397</v>
      </c>
      <c r="G266" s="41"/>
      <c r="H266" s="41"/>
      <c r="I266" s="228"/>
      <c r="J266" s="41"/>
      <c r="K266" s="41"/>
      <c r="L266" s="45"/>
      <c r="M266" s="229"/>
      <c r="N266" s="230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131</v>
      </c>
      <c r="AU266" s="18" t="s">
        <v>81</v>
      </c>
    </row>
    <row r="267" s="2" customFormat="1">
      <c r="A267" s="39"/>
      <c r="B267" s="40"/>
      <c r="C267" s="41"/>
      <c r="D267" s="231" t="s">
        <v>133</v>
      </c>
      <c r="E267" s="41"/>
      <c r="F267" s="232" t="s">
        <v>398</v>
      </c>
      <c r="G267" s="41"/>
      <c r="H267" s="41"/>
      <c r="I267" s="228"/>
      <c r="J267" s="41"/>
      <c r="K267" s="41"/>
      <c r="L267" s="45"/>
      <c r="M267" s="229"/>
      <c r="N267" s="230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133</v>
      </c>
      <c r="AU267" s="18" t="s">
        <v>81</v>
      </c>
    </row>
    <row r="268" s="13" customFormat="1">
      <c r="A268" s="13"/>
      <c r="B268" s="233"/>
      <c r="C268" s="234"/>
      <c r="D268" s="226" t="s">
        <v>135</v>
      </c>
      <c r="E268" s="235" t="s">
        <v>19</v>
      </c>
      <c r="F268" s="236" t="s">
        <v>399</v>
      </c>
      <c r="G268" s="234"/>
      <c r="H268" s="237">
        <v>3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135</v>
      </c>
      <c r="AU268" s="243" t="s">
        <v>81</v>
      </c>
      <c r="AV268" s="13" t="s">
        <v>81</v>
      </c>
      <c r="AW268" s="13" t="s">
        <v>33</v>
      </c>
      <c r="AX268" s="13" t="s">
        <v>79</v>
      </c>
      <c r="AY268" s="243" t="s">
        <v>122</v>
      </c>
    </row>
    <row r="269" s="2" customFormat="1" ht="16.5" customHeight="1">
      <c r="A269" s="39"/>
      <c r="B269" s="40"/>
      <c r="C269" s="256" t="s">
        <v>400</v>
      </c>
      <c r="D269" s="256" t="s">
        <v>264</v>
      </c>
      <c r="E269" s="257" t="s">
        <v>401</v>
      </c>
      <c r="F269" s="258" t="s">
        <v>402</v>
      </c>
      <c r="G269" s="259" t="s">
        <v>388</v>
      </c>
      <c r="H269" s="260">
        <v>3</v>
      </c>
      <c r="I269" s="261"/>
      <c r="J269" s="262">
        <f>ROUND(I269*H269,2)</f>
        <v>0</v>
      </c>
      <c r="K269" s="258" t="s">
        <v>128</v>
      </c>
      <c r="L269" s="263"/>
      <c r="M269" s="264" t="s">
        <v>19</v>
      </c>
      <c r="N269" s="265" t="s">
        <v>43</v>
      </c>
      <c r="O269" s="85"/>
      <c r="P269" s="222">
        <f>O269*H269</f>
        <v>0</v>
      </c>
      <c r="Q269" s="222">
        <v>0.050599999999999999</v>
      </c>
      <c r="R269" s="222">
        <f>Q269*H269</f>
        <v>0.15179999999999999</v>
      </c>
      <c r="S269" s="222">
        <v>0</v>
      </c>
      <c r="T269" s="223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4" t="s">
        <v>183</v>
      </c>
      <c r="AT269" s="224" t="s">
        <v>264</v>
      </c>
      <c r="AU269" s="224" t="s">
        <v>81</v>
      </c>
      <c r="AY269" s="18" t="s">
        <v>122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8" t="s">
        <v>79</v>
      </c>
      <c r="BK269" s="225">
        <f>ROUND(I269*H269,2)</f>
        <v>0</v>
      </c>
      <c r="BL269" s="18" t="s">
        <v>129</v>
      </c>
      <c r="BM269" s="224" t="s">
        <v>403</v>
      </c>
    </row>
    <row r="270" s="2" customFormat="1">
      <c r="A270" s="39"/>
      <c r="B270" s="40"/>
      <c r="C270" s="41"/>
      <c r="D270" s="226" t="s">
        <v>131</v>
      </c>
      <c r="E270" s="41"/>
      <c r="F270" s="227" t="s">
        <v>402</v>
      </c>
      <c r="G270" s="41"/>
      <c r="H270" s="41"/>
      <c r="I270" s="228"/>
      <c r="J270" s="41"/>
      <c r="K270" s="41"/>
      <c r="L270" s="45"/>
      <c r="M270" s="229"/>
      <c r="N270" s="230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131</v>
      </c>
      <c r="AU270" s="18" t="s">
        <v>81</v>
      </c>
    </row>
    <row r="271" s="2" customFormat="1" ht="16.5" customHeight="1">
      <c r="A271" s="39"/>
      <c r="B271" s="40"/>
      <c r="C271" s="213" t="s">
        <v>404</v>
      </c>
      <c r="D271" s="213" t="s">
        <v>124</v>
      </c>
      <c r="E271" s="214" t="s">
        <v>405</v>
      </c>
      <c r="F271" s="215" t="s">
        <v>406</v>
      </c>
      <c r="G271" s="216" t="s">
        <v>388</v>
      </c>
      <c r="H271" s="217">
        <v>3</v>
      </c>
      <c r="I271" s="218"/>
      <c r="J271" s="219">
        <f>ROUND(I271*H271,2)</f>
        <v>0</v>
      </c>
      <c r="K271" s="215" t="s">
        <v>128</v>
      </c>
      <c r="L271" s="45"/>
      <c r="M271" s="220" t="s">
        <v>19</v>
      </c>
      <c r="N271" s="221" t="s">
        <v>43</v>
      </c>
      <c r="O271" s="85"/>
      <c r="P271" s="222">
        <f>O271*H271</f>
        <v>0</v>
      </c>
      <c r="Q271" s="222">
        <v>0.42368</v>
      </c>
      <c r="R271" s="222">
        <f>Q271*H271</f>
        <v>1.27104</v>
      </c>
      <c r="S271" s="222">
        <v>0</v>
      </c>
      <c r="T271" s="223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4" t="s">
        <v>129</v>
      </c>
      <c r="AT271" s="224" t="s">
        <v>124</v>
      </c>
      <c r="AU271" s="224" t="s">
        <v>81</v>
      </c>
      <c r="AY271" s="18" t="s">
        <v>122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8" t="s">
        <v>79</v>
      </c>
      <c r="BK271" s="225">
        <f>ROUND(I271*H271,2)</f>
        <v>0</v>
      </c>
      <c r="BL271" s="18" t="s">
        <v>129</v>
      </c>
      <c r="BM271" s="224" t="s">
        <v>407</v>
      </c>
    </row>
    <row r="272" s="2" customFormat="1">
      <c r="A272" s="39"/>
      <c r="B272" s="40"/>
      <c r="C272" s="41"/>
      <c r="D272" s="226" t="s">
        <v>131</v>
      </c>
      <c r="E272" s="41"/>
      <c r="F272" s="227" t="s">
        <v>406</v>
      </c>
      <c r="G272" s="41"/>
      <c r="H272" s="41"/>
      <c r="I272" s="228"/>
      <c r="J272" s="41"/>
      <c r="K272" s="41"/>
      <c r="L272" s="45"/>
      <c r="M272" s="229"/>
      <c r="N272" s="230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131</v>
      </c>
      <c r="AU272" s="18" t="s">
        <v>81</v>
      </c>
    </row>
    <row r="273" s="2" customFormat="1">
      <c r="A273" s="39"/>
      <c r="B273" s="40"/>
      <c r="C273" s="41"/>
      <c r="D273" s="231" t="s">
        <v>133</v>
      </c>
      <c r="E273" s="41"/>
      <c r="F273" s="232" t="s">
        <v>408</v>
      </c>
      <c r="G273" s="41"/>
      <c r="H273" s="41"/>
      <c r="I273" s="228"/>
      <c r="J273" s="41"/>
      <c r="K273" s="41"/>
      <c r="L273" s="45"/>
      <c r="M273" s="229"/>
      <c r="N273" s="230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133</v>
      </c>
      <c r="AU273" s="18" t="s">
        <v>81</v>
      </c>
    </row>
    <row r="274" s="2" customFormat="1" ht="21.75" customHeight="1">
      <c r="A274" s="39"/>
      <c r="B274" s="40"/>
      <c r="C274" s="213" t="s">
        <v>409</v>
      </c>
      <c r="D274" s="213" t="s">
        <v>124</v>
      </c>
      <c r="E274" s="214" t="s">
        <v>410</v>
      </c>
      <c r="F274" s="215" t="s">
        <v>411</v>
      </c>
      <c r="G274" s="216" t="s">
        <v>388</v>
      </c>
      <c r="H274" s="217">
        <v>2</v>
      </c>
      <c r="I274" s="218"/>
      <c r="J274" s="219">
        <f>ROUND(I274*H274,2)</f>
        <v>0</v>
      </c>
      <c r="K274" s="215" t="s">
        <v>128</v>
      </c>
      <c r="L274" s="45"/>
      <c r="M274" s="220" t="s">
        <v>19</v>
      </c>
      <c r="N274" s="221" t="s">
        <v>43</v>
      </c>
      <c r="O274" s="85"/>
      <c r="P274" s="222">
        <f>O274*H274</f>
        <v>0</v>
      </c>
      <c r="Q274" s="222">
        <v>0.31108000000000002</v>
      </c>
      <c r="R274" s="222">
        <f>Q274*H274</f>
        <v>0.62216000000000005</v>
      </c>
      <c r="S274" s="222">
        <v>0</v>
      </c>
      <c r="T274" s="223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4" t="s">
        <v>129</v>
      </c>
      <c r="AT274" s="224" t="s">
        <v>124</v>
      </c>
      <c r="AU274" s="224" t="s">
        <v>81</v>
      </c>
      <c r="AY274" s="18" t="s">
        <v>122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8" t="s">
        <v>79</v>
      </c>
      <c r="BK274" s="225">
        <f>ROUND(I274*H274,2)</f>
        <v>0</v>
      </c>
      <c r="BL274" s="18" t="s">
        <v>129</v>
      </c>
      <c r="BM274" s="224" t="s">
        <v>412</v>
      </c>
    </row>
    <row r="275" s="2" customFormat="1">
      <c r="A275" s="39"/>
      <c r="B275" s="40"/>
      <c r="C275" s="41"/>
      <c r="D275" s="226" t="s">
        <v>131</v>
      </c>
      <c r="E275" s="41"/>
      <c r="F275" s="227" t="s">
        <v>413</v>
      </c>
      <c r="G275" s="41"/>
      <c r="H275" s="41"/>
      <c r="I275" s="228"/>
      <c r="J275" s="41"/>
      <c r="K275" s="41"/>
      <c r="L275" s="45"/>
      <c r="M275" s="229"/>
      <c r="N275" s="230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131</v>
      </c>
      <c r="AU275" s="18" t="s">
        <v>81</v>
      </c>
    </row>
    <row r="276" s="2" customFormat="1">
      <c r="A276" s="39"/>
      <c r="B276" s="40"/>
      <c r="C276" s="41"/>
      <c r="D276" s="231" t="s">
        <v>133</v>
      </c>
      <c r="E276" s="41"/>
      <c r="F276" s="232" t="s">
        <v>414</v>
      </c>
      <c r="G276" s="41"/>
      <c r="H276" s="41"/>
      <c r="I276" s="228"/>
      <c r="J276" s="41"/>
      <c r="K276" s="41"/>
      <c r="L276" s="45"/>
      <c r="M276" s="229"/>
      <c r="N276" s="230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133</v>
      </c>
      <c r="AU276" s="18" t="s">
        <v>81</v>
      </c>
    </row>
    <row r="277" s="12" customFormat="1" ht="22.8" customHeight="1">
      <c r="A277" s="12"/>
      <c r="B277" s="197"/>
      <c r="C277" s="198"/>
      <c r="D277" s="199" t="s">
        <v>71</v>
      </c>
      <c r="E277" s="211" t="s">
        <v>191</v>
      </c>
      <c r="F277" s="211" t="s">
        <v>415</v>
      </c>
      <c r="G277" s="198"/>
      <c r="H277" s="198"/>
      <c r="I277" s="201"/>
      <c r="J277" s="212">
        <f>BK277</f>
        <v>0</v>
      </c>
      <c r="K277" s="198"/>
      <c r="L277" s="203"/>
      <c r="M277" s="204"/>
      <c r="N277" s="205"/>
      <c r="O277" s="205"/>
      <c r="P277" s="206">
        <f>SUM(P278:P354)</f>
        <v>0</v>
      </c>
      <c r="Q277" s="205"/>
      <c r="R277" s="206">
        <f>SUM(R278:R354)</f>
        <v>123.06097974000004</v>
      </c>
      <c r="S277" s="205"/>
      <c r="T277" s="207">
        <f>SUM(T278:T354)</f>
        <v>11.946000000000002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8" t="s">
        <v>79</v>
      </c>
      <c r="AT277" s="209" t="s">
        <v>71</v>
      </c>
      <c r="AU277" s="209" t="s">
        <v>79</v>
      </c>
      <c r="AY277" s="208" t="s">
        <v>122</v>
      </c>
      <c r="BK277" s="210">
        <f>SUM(BK278:BK354)</f>
        <v>0</v>
      </c>
    </row>
    <row r="278" s="2" customFormat="1" ht="16.5" customHeight="1">
      <c r="A278" s="39"/>
      <c r="B278" s="40"/>
      <c r="C278" s="213" t="s">
        <v>416</v>
      </c>
      <c r="D278" s="213" t="s">
        <v>124</v>
      </c>
      <c r="E278" s="214" t="s">
        <v>417</v>
      </c>
      <c r="F278" s="215" t="s">
        <v>418</v>
      </c>
      <c r="G278" s="216" t="s">
        <v>388</v>
      </c>
      <c r="H278" s="217">
        <v>3</v>
      </c>
      <c r="I278" s="218"/>
      <c r="J278" s="219">
        <f>ROUND(I278*H278,2)</f>
        <v>0</v>
      </c>
      <c r="K278" s="215" t="s">
        <v>128</v>
      </c>
      <c r="L278" s="45"/>
      <c r="M278" s="220" t="s">
        <v>19</v>
      </c>
      <c r="N278" s="221" t="s">
        <v>43</v>
      </c>
      <c r="O278" s="85"/>
      <c r="P278" s="222">
        <f>O278*H278</f>
        <v>0</v>
      </c>
      <c r="Q278" s="222">
        <v>0.11241</v>
      </c>
      <c r="R278" s="222">
        <f>Q278*H278</f>
        <v>0.33722999999999997</v>
      </c>
      <c r="S278" s="222">
        <v>0</v>
      </c>
      <c r="T278" s="223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4" t="s">
        <v>129</v>
      </c>
      <c r="AT278" s="224" t="s">
        <v>124</v>
      </c>
      <c r="AU278" s="224" t="s">
        <v>81</v>
      </c>
      <c r="AY278" s="18" t="s">
        <v>122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8" t="s">
        <v>79</v>
      </c>
      <c r="BK278" s="225">
        <f>ROUND(I278*H278,2)</f>
        <v>0</v>
      </c>
      <c r="BL278" s="18" t="s">
        <v>129</v>
      </c>
      <c r="BM278" s="224" t="s">
        <v>419</v>
      </c>
    </row>
    <row r="279" s="2" customFormat="1">
      <c r="A279" s="39"/>
      <c r="B279" s="40"/>
      <c r="C279" s="41"/>
      <c r="D279" s="226" t="s">
        <v>131</v>
      </c>
      <c r="E279" s="41"/>
      <c r="F279" s="227" t="s">
        <v>420</v>
      </c>
      <c r="G279" s="41"/>
      <c r="H279" s="41"/>
      <c r="I279" s="228"/>
      <c r="J279" s="41"/>
      <c r="K279" s="41"/>
      <c r="L279" s="45"/>
      <c r="M279" s="229"/>
      <c r="N279" s="230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131</v>
      </c>
      <c r="AU279" s="18" t="s">
        <v>81</v>
      </c>
    </row>
    <row r="280" s="2" customFormat="1">
      <c r="A280" s="39"/>
      <c r="B280" s="40"/>
      <c r="C280" s="41"/>
      <c r="D280" s="231" t="s">
        <v>133</v>
      </c>
      <c r="E280" s="41"/>
      <c r="F280" s="232" t="s">
        <v>421</v>
      </c>
      <c r="G280" s="41"/>
      <c r="H280" s="41"/>
      <c r="I280" s="228"/>
      <c r="J280" s="41"/>
      <c r="K280" s="41"/>
      <c r="L280" s="45"/>
      <c r="M280" s="229"/>
      <c r="N280" s="230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133</v>
      </c>
      <c r="AU280" s="18" t="s">
        <v>81</v>
      </c>
    </row>
    <row r="281" s="13" customFormat="1">
      <c r="A281" s="13"/>
      <c r="B281" s="233"/>
      <c r="C281" s="234"/>
      <c r="D281" s="226" t="s">
        <v>135</v>
      </c>
      <c r="E281" s="235" t="s">
        <v>19</v>
      </c>
      <c r="F281" s="236" t="s">
        <v>422</v>
      </c>
      <c r="G281" s="234"/>
      <c r="H281" s="237">
        <v>3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135</v>
      </c>
      <c r="AU281" s="243" t="s">
        <v>81</v>
      </c>
      <c r="AV281" s="13" t="s">
        <v>81</v>
      </c>
      <c r="AW281" s="13" t="s">
        <v>33</v>
      </c>
      <c r="AX281" s="13" t="s">
        <v>79</v>
      </c>
      <c r="AY281" s="243" t="s">
        <v>122</v>
      </c>
    </row>
    <row r="282" s="2" customFormat="1" ht="16.5" customHeight="1">
      <c r="A282" s="39"/>
      <c r="B282" s="40"/>
      <c r="C282" s="256" t="s">
        <v>423</v>
      </c>
      <c r="D282" s="256" t="s">
        <v>264</v>
      </c>
      <c r="E282" s="257" t="s">
        <v>424</v>
      </c>
      <c r="F282" s="258" t="s">
        <v>425</v>
      </c>
      <c r="G282" s="259" t="s">
        <v>388</v>
      </c>
      <c r="H282" s="260">
        <v>3</v>
      </c>
      <c r="I282" s="261"/>
      <c r="J282" s="262">
        <f>ROUND(I282*H282,2)</f>
        <v>0</v>
      </c>
      <c r="K282" s="258" t="s">
        <v>128</v>
      </c>
      <c r="L282" s="263"/>
      <c r="M282" s="264" t="s">
        <v>19</v>
      </c>
      <c r="N282" s="265" t="s">
        <v>43</v>
      </c>
      <c r="O282" s="85"/>
      <c r="P282" s="222">
        <f>O282*H282</f>
        <v>0</v>
      </c>
      <c r="Q282" s="222">
        <v>0.0030000000000000001</v>
      </c>
      <c r="R282" s="222">
        <f>Q282*H282</f>
        <v>0.0090000000000000011</v>
      </c>
      <c r="S282" s="222">
        <v>0</v>
      </c>
      <c r="T282" s="223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4" t="s">
        <v>183</v>
      </c>
      <c r="AT282" s="224" t="s">
        <v>264</v>
      </c>
      <c r="AU282" s="224" t="s">
        <v>81</v>
      </c>
      <c r="AY282" s="18" t="s">
        <v>122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8" t="s">
        <v>79</v>
      </c>
      <c r="BK282" s="225">
        <f>ROUND(I282*H282,2)</f>
        <v>0</v>
      </c>
      <c r="BL282" s="18" t="s">
        <v>129</v>
      </c>
      <c r="BM282" s="224" t="s">
        <v>426</v>
      </c>
    </row>
    <row r="283" s="2" customFormat="1">
      <c r="A283" s="39"/>
      <c r="B283" s="40"/>
      <c r="C283" s="41"/>
      <c r="D283" s="226" t="s">
        <v>131</v>
      </c>
      <c r="E283" s="41"/>
      <c r="F283" s="227" t="s">
        <v>425</v>
      </c>
      <c r="G283" s="41"/>
      <c r="H283" s="41"/>
      <c r="I283" s="228"/>
      <c r="J283" s="41"/>
      <c r="K283" s="41"/>
      <c r="L283" s="45"/>
      <c r="M283" s="229"/>
      <c r="N283" s="230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131</v>
      </c>
      <c r="AU283" s="18" t="s">
        <v>81</v>
      </c>
    </row>
    <row r="284" s="2" customFormat="1" ht="16.5" customHeight="1">
      <c r="A284" s="39"/>
      <c r="B284" s="40"/>
      <c r="C284" s="213" t="s">
        <v>427</v>
      </c>
      <c r="D284" s="213" t="s">
        <v>124</v>
      </c>
      <c r="E284" s="214" t="s">
        <v>428</v>
      </c>
      <c r="F284" s="215" t="s">
        <v>429</v>
      </c>
      <c r="G284" s="216" t="s">
        <v>186</v>
      </c>
      <c r="H284" s="217">
        <v>90</v>
      </c>
      <c r="I284" s="218"/>
      <c r="J284" s="219">
        <f>ROUND(I284*H284,2)</f>
        <v>0</v>
      </c>
      <c r="K284" s="215" t="s">
        <v>128</v>
      </c>
      <c r="L284" s="45"/>
      <c r="M284" s="220" t="s">
        <v>19</v>
      </c>
      <c r="N284" s="221" t="s">
        <v>43</v>
      </c>
      <c r="O284" s="85"/>
      <c r="P284" s="222">
        <f>O284*H284</f>
        <v>0</v>
      </c>
      <c r="Q284" s="222">
        <v>0.15540000000000001</v>
      </c>
      <c r="R284" s="222">
        <f>Q284*H284</f>
        <v>13.986000000000001</v>
      </c>
      <c r="S284" s="222">
        <v>0</v>
      </c>
      <c r="T284" s="223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4" t="s">
        <v>129</v>
      </c>
      <c r="AT284" s="224" t="s">
        <v>124</v>
      </c>
      <c r="AU284" s="224" t="s">
        <v>81</v>
      </c>
      <c r="AY284" s="18" t="s">
        <v>122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8" t="s">
        <v>79</v>
      </c>
      <c r="BK284" s="225">
        <f>ROUND(I284*H284,2)</f>
        <v>0</v>
      </c>
      <c r="BL284" s="18" t="s">
        <v>129</v>
      </c>
      <c r="BM284" s="224" t="s">
        <v>430</v>
      </c>
    </row>
    <row r="285" s="2" customFormat="1">
      <c r="A285" s="39"/>
      <c r="B285" s="40"/>
      <c r="C285" s="41"/>
      <c r="D285" s="226" t="s">
        <v>131</v>
      </c>
      <c r="E285" s="41"/>
      <c r="F285" s="227" t="s">
        <v>431</v>
      </c>
      <c r="G285" s="41"/>
      <c r="H285" s="41"/>
      <c r="I285" s="228"/>
      <c r="J285" s="41"/>
      <c r="K285" s="41"/>
      <c r="L285" s="45"/>
      <c r="M285" s="229"/>
      <c r="N285" s="230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131</v>
      </c>
      <c r="AU285" s="18" t="s">
        <v>81</v>
      </c>
    </row>
    <row r="286" s="2" customFormat="1">
      <c r="A286" s="39"/>
      <c r="B286" s="40"/>
      <c r="C286" s="41"/>
      <c r="D286" s="231" t="s">
        <v>133</v>
      </c>
      <c r="E286" s="41"/>
      <c r="F286" s="232" t="s">
        <v>432</v>
      </c>
      <c r="G286" s="41"/>
      <c r="H286" s="41"/>
      <c r="I286" s="228"/>
      <c r="J286" s="41"/>
      <c r="K286" s="41"/>
      <c r="L286" s="45"/>
      <c r="M286" s="229"/>
      <c r="N286" s="230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133</v>
      </c>
      <c r="AU286" s="18" t="s">
        <v>81</v>
      </c>
    </row>
    <row r="287" s="13" customFormat="1">
      <c r="A287" s="13"/>
      <c r="B287" s="233"/>
      <c r="C287" s="234"/>
      <c r="D287" s="226" t="s">
        <v>135</v>
      </c>
      <c r="E287" s="235" t="s">
        <v>19</v>
      </c>
      <c r="F287" s="236" t="s">
        <v>433</v>
      </c>
      <c r="G287" s="234"/>
      <c r="H287" s="237">
        <v>90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135</v>
      </c>
      <c r="AU287" s="243" t="s">
        <v>81</v>
      </c>
      <c r="AV287" s="13" t="s">
        <v>81</v>
      </c>
      <c r="AW287" s="13" t="s">
        <v>33</v>
      </c>
      <c r="AX287" s="13" t="s">
        <v>79</v>
      </c>
      <c r="AY287" s="243" t="s">
        <v>122</v>
      </c>
    </row>
    <row r="288" s="2" customFormat="1" ht="16.5" customHeight="1">
      <c r="A288" s="39"/>
      <c r="B288" s="40"/>
      <c r="C288" s="256" t="s">
        <v>434</v>
      </c>
      <c r="D288" s="256" t="s">
        <v>264</v>
      </c>
      <c r="E288" s="257" t="s">
        <v>435</v>
      </c>
      <c r="F288" s="258" t="s">
        <v>436</v>
      </c>
      <c r="G288" s="259" t="s">
        <v>186</v>
      </c>
      <c r="H288" s="260">
        <v>31</v>
      </c>
      <c r="I288" s="261"/>
      <c r="J288" s="262">
        <f>ROUND(I288*H288,2)</f>
        <v>0</v>
      </c>
      <c r="K288" s="258" t="s">
        <v>128</v>
      </c>
      <c r="L288" s="263"/>
      <c r="M288" s="264" t="s">
        <v>19</v>
      </c>
      <c r="N288" s="265" t="s">
        <v>43</v>
      </c>
      <c r="O288" s="85"/>
      <c r="P288" s="222">
        <f>O288*H288</f>
        <v>0</v>
      </c>
      <c r="Q288" s="222">
        <v>0.080000000000000002</v>
      </c>
      <c r="R288" s="222">
        <f>Q288*H288</f>
        <v>2.48</v>
      </c>
      <c r="S288" s="222">
        <v>0</v>
      </c>
      <c r="T288" s="223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4" t="s">
        <v>183</v>
      </c>
      <c r="AT288" s="224" t="s">
        <v>264</v>
      </c>
      <c r="AU288" s="224" t="s">
        <v>81</v>
      </c>
      <c r="AY288" s="18" t="s">
        <v>122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8" t="s">
        <v>79</v>
      </c>
      <c r="BK288" s="225">
        <f>ROUND(I288*H288,2)</f>
        <v>0</v>
      </c>
      <c r="BL288" s="18" t="s">
        <v>129</v>
      </c>
      <c r="BM288" s="224" t="s">
        <v>437</v>
      </c>
    </row>
    <row r="289" s="2" customFormat="1">
      <c r="A289" s="39"/>
      <c r="B289" s="40"/>
      <c r="C289" s="41"/>
      <c r="D289" s="226" t="s">
        <v>131</v>
      </c>
      <c r="E289" s="41"/>
      <c r="F289" s="227" t="s">
        <v>436</v>
      </c>
      <c r="G289" s="41"/>
      <c r="H289" s="41"/>
      <c r="I289" s="228"/>
      <c r="J289" s="41"/>
      <c r="K289" s="41"/>
      <c r="L289" s="45"/>
      <c r="M289" s="229"/>
      <c r="N289" s="230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131</v>
      </c>
      <c r="AU289" s="18" t="s">
        <v>81</v>
      </c>
    </row>
    <row r="290" s="13" customFormat="1">
      <c r="A290" s="13"/>
      <c r="B290" s="233"/>
      <c r="C290" s="234"/>
      <c r="D290" s="226" t="s">
        <v>135</v>
      </c>
      <c r="E290" s="235" t="s">
        <v>19</v>
      </c>
      <c r="F290" s="236" t="s">
        <v>438</v>
      </c>
      <c r="G290" s="234"/>
      <c r="H290" s="237">
        <v>31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135</v>
      </c>
      <c r="AU290" s="243" t="s">
        <v>81</v>
      </c>
      <c r="AV290" s="13" t="s">
        <v>81</v>
      </c>
      <c r="AW290" s="13" t="s">
        <v>33</v>
      </c>
      <c r="AX290" s="13" t="s">
        <v>79</v>
      </c>
      <c r="AY290" s="243" t="s">
        <v>122</v>
      </c>
    </row>
    <row r="291" s="2" customFormat="1" ht="16.5" customHeight="1">
      <c r="A291" s="39"/>
      <c r="B291" s="40"/>
      <c r="C291" s="256" t="s">
        <v>439</v>
      </c>
      <c r="D291" s="256" t="s">
        <v>264</v>
      </c>
      <c r="E291" s="257" t="s">
        <v>440</v>
      </c>
      <c r="F291" s="258" t="s">
        <v>441</v>
      </c>
      <c r="G291" s="259" t="s">
        <v>186</v>
      </c>
      <c r="H291" s="260">
        <v>44</v>
      </c>
      <c r="I291" s="261"/>
      <c r="J291" s="262">
        <f>ROUND(I291*H291,2)</f>
        <v>0</v>
      </c>
      <c r="K291" s="258" t="s">
        <v>128</v>
      </c>
      <c r="L291" s="263"/>
      <c r="M291" s="264" t="s">
        <v>19</v>
      </c>
      <c r="N291" s="265" t="s">
        <v>43</v>
      </c>
      <c r="O291" s="85"/>
      <c r="P291" s="222">
        <f>O291*H291</f>
        <v>0</v>
      </c>
      <c r="Q291" s="222">
        <v>0.048300000000000003</v>
      </c>
      <c r="R291" s="222">
        <f>Q291*H291</f>
        <v>2.1252</v>
      </c>
      <c r="S291" s="222">
        <v>0</v>
      </c>
      <c r="T291" s="223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4" t="s">
        <v>183</v>
      </c>
      <c r="AT291" s="224" t="s">
        <v>264</v>
      </c>
      <c r="AU291" s="224" t="s">
        <v>81</v>
      </c>
      <c r="AY291" s="18" t="s">
        <v>122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8" t="s">
        <v>79</v>
      </c>
      <c r="BK291" s="225">
        <f>ROUND(I291*H291,2)</f>
        <v>0</v>
      </c>
      <c r="BL291" s="18" t="s">
        <v>129</v>
      </c>
      <c r="BM291" s="224" t="s">
        <v>442</v>
      </c>
    </row>
    <row r="292" s="2" customFormat="1">
      <c r="A292" s="39"/>
      <c r="B292" s="40"/>
      <c r="C292" s="41"/>
      <c r="D292" s="226" t="s">
        <v>131</v>
      </c>
      <c r="E292" s="41"/>
      <c r="F292" s="227" t="s">
        <v>441</v>
      </c>
      <c r="G292" s="41"/>
      <c r="H292" s="41"/>
      <c r="I292" s="228"/>
      <c r="J292" s="41"/>
      <c r="K292" s="41"/>
      <c r="L292" s="45"/>
      <c r="M292" s="229"/>
      <c r="N292" s="230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131</v>
      </c>
      <c r="AU292" s="18" t="s">
        <v>81</v>
      </c>
    </row>
    <row r="293" s="13" customFormat="1">
      <c r="A293" s="13"/>
      <c r="B293" s="233"/>
      <c r="C293" s="234"/>
      <c r="D293" s="226" t="s">
        <v>135</v>
      </c>
      <c r="E293" s="235" t="s">
        <v>19</v>
      </c>
      <c r="F293" s="236" t="s">
        <v>443</v>
      </c>
      <c r="G293" s="234"/>
      <c r="H293" s="237">
        <v>44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135</v>
      </c>
      <c r="AU293" s="243" t="s">
        <v>81</v>
      </c>
      <c r="AV293" s="13" t="s">
        <v>81</v>
      </c>
      <c r="AW293" s="13" t="s">
        <v>33</v>
      </c>
      <c r="AX293" s="13" t="s">
        <v>79</v>
      </c>
      <c r="AY293" s="243" t="s">
        <v>122</v>
      </c>
    </row>
    <row r="294" s="2" customFormat="1" ht="16.5" customHeight="1">
      <c r="A294" s="39"/>
      <c r="B294" s="40"/>
      <c r="C294" s="256" t="s">
        <v>444</v>
      </c>
      <c r="D294" s="256" t="s">
        <v>264</v>
      </c>
      <c r="E294" s="257" t="s">
        <v>445</v>
      </c>
      <c r="F294" s="258" t="s">
        <v>446</v>
      </c>
      <c r="G294" s="259" t="s">
        <v>186</v>
      </c>
      <c r="H294" s="260">
        <v>18</v>
      </c>
      <c r="I294" s="261"/>
      <c r="J294" s="262">
        <f>ROUND(I294*H294,2)</f>
        <v>0</v>
      </c>
      <c r="K294" s="258" t="s">
        <v>128</v>
      </c>
      <c r="L294" s="263"/>
      <c r="M294" s="264" t="s">
        <v>19</v>
      </c>
      <c r="N294" s="265" t="s">
        <v>43</v>
      </c>
      <c r="O294" s="85"/>
      <c r="P294" s="222">
        <f>O294*H294</f>
        <v>0</v>
      </c>
      <c r="Q294" s="222">
        <v>0.065670000000000006</v>
      </c>
      <c r="R294" s="222">
        <f>Q294*H294</f>
        <v>1.1820600000000001</v>
      </c>
      <c r="S294" s="222">
        <v>0</v>
      </c>
      <c r="T294" s="223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4" t="s">
        <v>183</v>
      </c>
      <c r="AT294" s="224" t="s">
        <v>264</v>
      </c>
      <c r="AU294" s="224" t="s">
        <v>81</v>
      </c>
      <c r="AY294" s="18" t="s">
        <v>122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8" t="s">
        <v>79</v>
      </c>
      <c r="BK294" s="225">
        <f>ROUND(I294*H294,2)</f>
        <v>0</v>
      </c>
      <c r="BL294" s="18" t="s">
        <v>129</v>
      </c>
      <c r="BM294" s="224" t="s">
        <v>447</v>
      </c>
    </row>
    <row r="295" s="2" customFormat="1">
      <c r="A295" s="39"/>
      <c r="B295" s="40"/>
      <c r="C295" s="41"/>
      <c r="D295" s="226" t="s">
        <v>131</v>
      </c>
      <c r="E295" s="41"/>
      <c r="F295" s="227" t="s">
        <v>446</v>
      </c>
      <c r="G295" s="41"/>
      <c r="H295" s="41"/>
      <c r="I295" s="228"/>
      <c r="J295" s="41"/>
      <c r="K295" s="41"/>
      <c r="L295" s="45"/>
      <c r="M295" s="229"/>
      <c r="N295" s="230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131</v>
      </c>
      <c r="AU295" s="18" t="s">
        <v>81</v>
      </c>
    </row>
    <row r="296" s="13" customFormat="1">
      <c r="A296" s="13"/>
      <c r="B296" s="233"/>
      <c r="C296" s="234"/>
      <c r="D296" s="226" t="s">
        <v>135</v>
      </c>
      <c r="E296" s="235" t="s">
        <v>19</v>
      </c>
      <c r="F296" s="236" t="s">
        <v>448</v>
      </c>
      <c r="G296" s="234"/>
      <c r="H296" s="237">
        <v>9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135</v>
      </c>
      <c r="AU296" s="243" t="s">
        <v>81</v>
      </c>
      <c r="AV296" s="13" t="s">
        <v>81</v>
      </c>
      <c r="AW296" s="13" t="s">
        <v>33</v>
      </c>
      <c r="AX296" s="13" t="s">
        <v>72</v>
      </c>
      <c r="AY296" s="243" t="s">
        <v>122</v>
      </c>
    </row>
    <row r="297" s="13" customFormat="1">
      <c r="A297" s="13"/>
      <c r="B297" s="233"/>
      <c r="C297" s="234"/>
      <c r="D297" s="226" t="s">
        <v>135</v>
      </c>
      <c r="E297" s="235" t="s">
        <v>19</v>
      </c>
      <c r="F297" s="236" t="s">
        <v>449</v>
      </c>
      <c r="G297" s="234"/>
      <c r="H297" s="237">
        <v>9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135</v>
      </c>
      <c r="AU297" s="243" t="s">
        <v>81</v>
      </c>
      <c r="AV297" s="13" t="s">
        <v>81</v>
      </c>
      <c r="AW297" s="13" t="s">
        <v>33</v>
      </c>
      <c r="AX297" s="13" t="s">
        <v>72</v>
      </c>
      <c r="AY297" s="243" t="s">
        <v>122</v>
      </c>
    </row>
    <row r="298" s="14" customFormat="1">
      <c r="A298" s="14"/>
      <c r="B298" s="244"/>
      <c r="C298" s="245"/>
      <c r="D298" s="226" t="s">
        <v>135</v>
      </c>
      <c r="E298" s="246" t="s">
        <v>19</v>
      </c>
      <c r="F298" s="247" t="s">
        <v>139</v>
      </c>
      <c r="G298" s="245"/>
      <c r="H298" s="248">
        <v>18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135</v>
      </c>
      <c r="AU298" s="254" t="s">
        <v>81</v>
      </c>
      <c r="AV298" s="14" t="s">
        <v>129</v>
      </c>
      <c r="AW298" s="14" t="s">
        <v>33</v>
      </c>
      <c r="AX298" s="14" t="s">
        <v>79</v>
      </c>
      <c r="AY298" s="254" t="s">
        <v>122</v>
      </c>
    </row>
    <row r="299" s="2" customFormat="1" ht="16.5" customHeight="1">
      <c r="A299" s="39"/>
      <c r="B299" s="40"/>
      <c r="C299" s="213" t="s">
        <v>450</v>
      </c>
      <c r="D299" s="213" t="s">
        <v>124</v>
      </c>
      <c r="E299" s="214" t="s">
        <v>451</v>
      </c>
      <c r="F299" s="215" t="s">
        <v>452</v>
      </c>
      <c r="G299" s="216" t="s">
        <v>186</v>
      </c>
      <c r="H299" s="217">
        <v>99.200000000000003</v>
      </c>
      <c r="I299" s="218"/>
      <c r="J299" s="219">
        <f>ROUND(I299*H299,2)</f>
        <v>0</v>
      </c>
      <c r="K299" s="215" t="s">
        <v>128</v>
      </c>
      <c r="L299" s="45"/>
      <c r="M299" s="220" t="s">
        <v>19</v>
      </c>
      <c r="N299" s="221" t="s">
        <v>43</v>
      </c>
      <c r="O299" s="85"/>
      <c r="P299" s="222">
        <f>O299*H299</f>
        <v>0</v>
      </c>
      <c r="Q299" s="222">
        <v>0.085760000000000003</v>
      </c>
      <c r="R299" s="222">
        <f>Q299*H299</f>
        <v>8.5073920000000012</v>
      </c>
      <c r="S299" s="222">
        <v>0</v>
      </c>
      <c r="T299" s="223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4" t="s">
        <v>129</v>
      </c>
      <c r="AT299" s="224" t="s">
        <v>124</v>
      </c>
      <c r="AU299" s="224" t="s">
        <v>81</v>
      </c>
      <c r="AY299" s="18" t="s">
        <v>122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8" t="s">
        <v>79</v>
      </c>
      <c r="BK299" s="225">
        <f>ROUND(I299*H299,2)</f>
        <v>0</v>
      </c>
      <c r="BL299" s="18" t="s">
        <v>129</v>
      </c>
      <c r="BM299" s="224" t="s">
        <v>453</v>
      </c>
    </row>
    <row r="300" s="2" customFormat="1">
      <c r="A300" s="39"/>
      <c r="B300" s="40"/>
      <c r="C300" s="41"/>
      <c r="D300" s="226" t="s">
        <v>131</v>
      </c>
      <c r="E300" s="41"/>
      <c r="F300" s="227" t="s">
        <v>454</v>
      </c>
      <c r="G300" s="41"/>
      <c r="H300" s="41"/>
      <c r="I300" s="228"/>
      <c r="J300" s="41"/>
      <c r="K300" s="41"/>
      <c r="L300" s="45"/>
      <c r="M300" s="229"/>
      <c r="N300" s="230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131</v>
      </c>
      <c r="AU300" s="18" t="s">
        <v>81</v>
      </c>
    </row>
    <row r="301" s="2" customFormat="1">
      <c r="A301" s="39"/>
      <c r="B301" s="40"/>
      <c r="C301" s="41"/>
      <c r="D301" s="231" t="s">
        <v>133</v>
      </c>
      <c r="E301" s="41"/>
      <c r="F301" s="232" t="s">
        <v>455</v>
      </c>
      <c r="G301" s="41"/>
      <c r="H301" s="41"/>
      <c r="I301" s="228"/>
      <c r="J301" s="41"/>
      <c r="K301" s="41"/>
      <c r="L301" s="45"/>
      <c r="M301" s="229"/>
      <c r="N301" s="230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133</v>
      </c>
      <c r="AU301" s="18" t="s">
        <v>81</v>
      </c>
    </row>
    <row r="302" s="13" customFormat="1">
      <c r="A302" s="13"/>
      <c r="B302" s="233"/>
      <c r="C302" s="234"/>
      <c r="D302" s="226" t="s">
        <v>135</v>
      </c>
      <c r="E302" s="235" t="s">
        <v>19</v>
      </c>
      <c r="F302" s="236" t="s">
        <v>456</v>
      </c>
      <c r="G302" s="234"/>
      <c r="H302" s="237">
        <v>99.200000000000003</v>
      </c>
      <c r="I302" s="238"/>
      <c r="J302" s="234"/>
      <c r="K302" s="234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135</v>
      </c>
      <c r="AU302" s="243" t="s">
        <v>81</v>
      </c>
      <c r="AV302" s="13" t="s">
        <v>81</v>
      </c>
      <c r="AW302" s="13" t="s">
        <v>33</v>
      </c>
      <c r="AX302" s="13" t="s">
        <v>79</v>
      </c>
      <c r="AY302" s="243" t="s">
        <v>122</v>
      </c>
    </row>
    <row r="303" s="2" customFormat="1" ht="16.5" customHeight="1">
      <c r="A303" s="39"/>
      <c r="B303" s="40"/>
      <c r="C303" s="256" t="s">
        <v>457</v>
      </c>
      <c r="D303" s="256" t="s">
        <v>264</v>
      </c>
      <c r="E303" s="257" t="s">
        <v>458</v>
      </c>
      <c r="F303" s="258" t="s">
        <v>459</v>
      </c>
      <c r="G303" s="259" t="s">
        <v>186</v>
      </c>
      <c r="H303" s="260">
        <v>102.5</v>
      </c>
      <c r="I303" s="261"/>
      <c r="J303" s="262">
        <f>ROUND(I303*H303,2)</f>
        <v>0</v>
      </c>
      <c r="K303" s="258" t="s">
        <v>128</v>
      </c>
      <c r="L303" s="263"/>
      <c r="M303" s="264" t="s">
        <v>19</v>
      </c>
      <c r="N303" s="265" t="s">
        <v>43</v>
      </c>
      <c r="O303" s="85"/>
      <c r="P303" s="222">
        <f>O303*H303</f>
        <v>0</v>
      </c>
      <c r="Q303" s="222">
        <v>0.045999999999999999</v>
      </c>
      <c r="R303" s="222">
        <f>Q303*H303</f>
        <v>4.7149999999999999</v>
      </c>
      <c r="S303" s="222">
        <v>0</v>
      </c>
      <c r="T303" s="223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4" t="s">
        <v>183</v>
      </c>
      <c r="AT303" s="224" t="s">
        <v>264</v>
      </c>
      <c r="AU303" s="224" t="s">
        <v>81</v>
      </c>
      <c r="AY303" s="18" t="s">
        <v>122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8" t="s">
        <v>79</v>
      </c>
      <c r="BK303" s="225">
        <f>ROUND(I303*H303,2)</f>
        <v>0</v>
      </c>
      <c r="BL303" s="18" t="s">
        <v>129</v>
      </c>
      <c r="BM303" s="224" t="s">
        <v>460</v>
      </c>
    </row>
    <row r="304" s="2" customFormat="1">
      <c r="A304" s="39"/>
      <c r="B304" s="40"/>
      <c r="C304" s="41"/>
      <c r="D304" s="226" t="s">
        <v>131</v>
      </c>
      <c r="E304" s="41"/>
      <c r="F304" s="227" t="s">
        <v>459</v>
      </c>
      <c r="G304" s="41"/>
      <c r="H304" s="41"/>
      <c r="I304" s="228"/>
      <c r="J304" s="41"/>
      <c r="K304" s="41"/>
      <c r="L304" s="45"/>
      <c r="M304" s="229"/>
      <c r="N304" s="230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131</v>
      </c>
      <c r="AU304" s="18" t="s">
        <v>81</v>
      </c>
    </row>
    <row r="305" s="13" customFormat="1">
      <c r="A305" s="13"/>
      <c r="B305" s="233"/>
      <c r="C305" s="234"/>
      <c r="D305" s="226" t="s">
        <v>135</v>
      </c>
      <c r="E305" s="235" t="s">
        <v>19</v>
      </c>
      <c r="F305" s="236" t="s">
        <v>461</v>
      </c>
      <c r="G305" s="234"/>
      <c r="H305" s="237">
        <v>102.5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135</v>
      </c>
      <c r="AU305" s="243" t="s">
        <v>81</v>
      </c>
      <c r="AV305" s="13" t="s">
        <v>81</v>
      </c>
      <c r="AW305" s="13" t="s">
        <v>33</v>
      </c>
      <c r="AX305" s="13" t="s">
        <v>79</v>
      </c>
      <c r="AY305" s="243" t="s">
        <v>122</v>
      </c>
    </row>
    <row r="306" s="2" customFormat="1" ht="16.5" customHeight="1">
      <c r="A306" s="39"/>
      <c r="B306" s="40"/>
      <c r="C306" s="213" t="s">
        <v>462</v>
      </c>
      <c r="D306" s="213" t="s">
        <v>124</v>
      </c>
      <c r="E306" s="214" t="s">
        <v>463</v>
      </c>
      <c r="F306" s="215" t="s">
        <v>464</v>
      </c>
      <c r="G306" s="216" t="s">
        <v>186</v>
      </c>
      <c r="H306" s="217">
        <v>348</v>
      </c>
      <c r="I306" s="218"/>
      <c r="J306" s="219">
        <f>ROUND(I306*H306,2)</f>
        <v>0</v>
      </c>
      <c r="K306" s="215" t="s">
        <v>128</v>
      </c>
      <c r="L306" s="45"/>
      <c r="M306" s="220" t="s">
        <v>19</v>
      </c>
      <c r="N306" s="221" t="s">
        <v>43</v>
      </c>
      <c r="O306" s="85"/>
      <c r="P306" s="222">
        <f>O306*H306</f>
        <v>0</v>
      </c>
      <c r="Q306" s="222">
        <v>0.1295</v>
      </c>
      <c r="R306" s="222">
        <f>Q306*H306</f>
        <v>45.066000000000002</v>
      </c>
      <c r="S306" s="222">
        <v>0</v>
      </c>
      <c r="T306" s="223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4" t="s">
        <v>129</v>
      </c>
      <c r="AT306" s="224" t="s">
        <v>124</v>
      </c>
      <c r="AU306" s="224" t="s">
        <v>81</v>
      </c>
      <c r="AY306" s="18" t="s">
        <v>122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8" t="s">
        <v>79</v>
      </c>
      <c r="BK306" s="225">
        <f>ROUND(I306*H306,2)</f>
        <v>0</v>
      </c>
      <c r="BL306" s="18" t="s">
        <v>129</v>
      </c>
      <c r="BM306" s="224" t="s">
        <v>465</v>
      </c>
    </row>
    <row r="307" s="2" customFormat="1">
      <c r="A307" s="39"/>
      <c r="B307" s="40"/>
      <c r="C307" s="41"/>
      <c r="D307" s="226" t="s">
        <v>131</v>
      </c>
      <c r="E307" s="41"/>
      <c r="F307" s="227" t="s">
        <v>466</v>
      </c>
      <c r="G307" s="41"/>
      <c r="H307" s="41"/>
      <c r="I307" s="228"/>
      <c r="J307" s="41"/>
      <c r="K307" s="41"/>
      <c r="L307" s="45"/>
      <c r="M307" s="229"/>
      <c r="N307" s="230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131</v>
      </c>
      <c r="AU307" s="18" t="s">
        <v>81</v>
      </c>
    </row>
    <row r="308" s="2" customFormat="1">
      <c r="A308" s="39"/>
      <c r="B308" s="40"/>
      <c r="C308" s="41"/>
      <c r="D308" s="231" t="s">
        <v>133</v>
      </c>
      <c r="E308" s="41"/>
      <c r="F308" s="232" t="s">
        <v>467</v>
      </c>
      <c r="G308" s="41"/>
      <c r="H308" s="41"/>
      <c r="I308" s="228"/>
      <c r="J308" s="41"/>
      <c r="K308" s="41"/>
      <c r="L308" s="45"/>
      <c r="M308" s="229"/>
      <c r="N308" s="230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133</v>
      </c>
      <c r="AU308" s="18" t="s">
        <v>81</v>
      </c>
    </row>
    <row r="309" s="13" customFormat="1">
      <c r="A309" s="13"/>
      <c r="B309" s="233"/>
      <c r="C309" s="234"/>
      <c r="D309" s="226" t="s">
        <v>135</v>
      </c>
      <c r="E309" s="235" t="s">
        <v>19</v>
      </c>
      <c r="F309" s="236" t="s">
        <v>468</v>
      </c>
      <c r="G309" s="234"/>
      <c r="H309" s="237">
        <v>348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135</v>
      </c>
      <c r="AU309" s="243" t="s">
        <v>81</v>
      </c>
      <c r="AV309" s="13" t="s">
        <v>81</v>
      </c>
      <c r="AW309" s="13" t="s">
        <v>33</v>
      </c>
      <c r="AX309" s="13" t="s">
        <v>79</v>
      </c>
      <c r="AY309" s="243" t="s">
        <v>122</v>
      </c>
    </row>
    <row r="310" s="2" customFormat="1" ht="16.5" customHeight="1">
      <c r="A310" s="39"/>
      <c r="B310" s="40"/>
      <c r="C310" s="256" t="s">
        <v>469</v>
      </c>
      <c r="D310" s="256" t="s">
        <v>264</v>
      </c>
      <c r="E310" s="257" t="s">
        <v>470</v>
      </c>
      <c r="F310" s="258" t="s">
        <v>471</v>
      </c>
      <c r="G310" s="259" t="s">
        <v>186</v>
      </c>
      <c r="H310" s="260">
        <v>359</v>
      </c>
      <c r="I310" s="261"/>
      <c r="J310" s="262">
        <f>ROUND(I310*H310,2)</f>
        <v>0</v>
      </c>
      <c r="K310" s="258" t="s">
        <v>128</v>
      </c>
      <c r="L310" s="263"/>
      <c r="M310" s="264" t="s">
        <v>19</v>
      </c>
      <c r="N310" s="265" t="s">
        <v>43</v>
      </c>
      <c r="O310" s="85"/>
      <c r="P310" s="222">
        <f>O310*H310</f>
        <v>0</v>
      </c>
      <c r="Q310" s="222">
        <v>0.056120000000000003</v>
      </c>
      <c r="R310" s="222">
        <f>Q310*H310</f>
        <v>20.147080000000003</v>
      </c>
      <c r="S310" s="222">
        <v>0</v>
      </c>
      <c r="T310" s="223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4" t="s">
        <v>183</v>
      </c>
      <c r="AT310" s="224" t="s">
        <v>264</v>
      </c>
      <c r="AU310" s="224" t="s">
        <v>81</v>
      </c>
      <c r="AY310" s="18" t="s">
        <v>122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8" t="s">
        <v>79</v>
      </c>
      <c r="BK310" s="225">
        <f>ROUND(I310*H310,2)</f>
        <v>0</v>
      </c>
      <c r="BL310" s="18" t="s">
        <v>129</v>
      </c>
      <c r="BM310" s="224" t="s">
        <v>472</v>
      </c>
    </row>
    <row r="311" s="2" customFormat="1">
      <c r="A311" s="39"/>
      <c r="B311" s="40"/>
      <c r="C311" s="41"/>
      <c r="D311" s="226" t="s">
        <v>131</v>
      </c>
      <c r="E311" s="41"/>
      <c r="F311" s="227" t="s">
        <v>471</v>
      </c>
      <c r="G311" s="41"/>
      <c r="H311" s="41"/>
      <c r="I311" s="228"/>
      <c r="J311" s="41"/>
      <c r="K311" s="41"/>
      <c r="L311" s="45"/>
      <c r="M311" s="229"/>
      <c r="N311" s="230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131</v>
      </c>
      <c r="AU311" s="18" t="s">
        <v>81</v>
      </c>
    </row>
    <row r="312" s="13" customFormat="1">
      <c r="A312" s="13"/>
      <c r="B312" s="233"/>
      <c r="C312" s="234"/>
      <c r="D312" s="226" t="s">
        <v>135</v>
      </c>
      <c r="E312" s="235" t="s">
        <v>19</v>
      </c>
      <c r="F312" s="236" t="s">
        <v>473</v>
      </c>
      <c r="G312" s="234"/>
      <c r="H312" s="237">
        <v>359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135</v>
      </c>
      <c r="AU312" s="243" t="s">
        <v>81</v>
      </c>
      <c r="AV312" s="13" t="s">
        <v>81</v>
      </c>
      <c r="AW312" s="13" t="s">
        <v>33</v>
      </c>
      <c r="AX312" s="13" t="s">
        <v>79</v>
      </c>
      <c r="AY312" s="243" t="s">
        <v>122</v>
      </c>
    </row>
    <row r="313" s="2" customFormat="1" ht="16.5" customHeight="1">
      <c r="A313" s="39"/>
      <c r="B313" s="40"/>
      <c r="C313" s="213" t="s">
        <v>474</v>
      </c>
      <c r="D313" s="213" t="s">
        <v>124</v>
      </c>
      <c r="E313" s="214" t="s">
        <v>475</v>
      </c>
      <c r="F313" s="215" t="s">
        <v>476</v>
      </c>
      <c r="G313" s="216" t="s">
        <v>186</v>
      </c>
      <c r="H313" s="217">
        <v>13</v>
      </c>
      <c r="I313" s="218"/>
      <c r="J313" s="219">
        <f>ROUND(I313*H313,2)</f>
        <v>0</v>
      </c>
      <c r="K313" s="215" t="s">
        <v>128</v>
      </c>
      <c r="L313" s="45"/>
      <c r="M313" s="220" t="s">
        <v>19</v>
      </c>
      <c r="N313" s="221" t="s">
        <v>43</v>
      </c>
      <c r="O313" s="85"/>
      <c r="P313" s="222">
        <f>O313*H313</f>
        <v>0</v>
      </c>
      <c r="Q313" s="222">
        <v>0</v>
      </c>
      <c r="R313" s="222">
        <f>Q313*H313</f>
        <v>0</v>
      </c>
      <c r="S313" s="222">
        <v>0</v>
      </c>
      <c r="T313" s="223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4" t="s">
        <v>129</v>
      </c>
      <c r="AT313" s="224" t="s">
        <v>124</v>
      </c>
      <c r="AU313" s="224" t="s">
        <v>81</v>
      </c>
      <c r="AY313" s="18" t="s">
        <v>122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8" t="s">
        <v>79</v>
      </c>
      <c r="BK313" s="225">
        <f>ROUND(I313*H313,2)</f>
        <v>0</v>
      </c>
      <c r="BL313" s="18" t="s">
        <v>129</v>
      </c>
      <c r="BM313" s="224" t="s">
        <v>477</v>
      </c>
    </row>
    <row r="314" s="2" customFormat="1">
      <c r="A314" s="39"/>
      <c r="B314" s="40"/>
      <c r="C314" s="41"/>
      <c r="D314" s="226" t="s">
        <v>131</v>
      </c>
      <c r="E314" s="41"/>
      <c r="F314" s="227" t="s">
        <v>478</v>
      </c>
      <c r="G314" s="41"/>
      <c r="H314" s="41"/>
      <c r="I314" s="228"/>
      <c r="J314" s="41"/>
      <c r="K314" s="41"/>
      <c r="L314" s="45"/>
      <c r="M314" s="229"/>
      <c r="N314" s="230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131</v>
      </c>
      <c r="AU314" s="18" t="s">
        <v>81</v>
      </c>
    </row>
    <row r="315" s="2" customFormat="1">
      <c r="A315" s="39"/>
      <c r="B315" s="40"/>
      <c r="C315" s="41"/>
      <c r="D315" s="231" t="s">
        <v>133</v>
      </c>
      <c r="E315" s="41"/>
      <c r="F315" s="232" t="s">
        <v>479</v>
      </c>
      <c r="G315" s="41"/>
      <c r="H315" s="41"/>
      <c r="I315" s="228"/>
      <c r="J315" s="41"/>
      <c r="K315" s="41"/>
      <c r="L315" s="45"/>
      <c r="M315" s="229"/>
      <c r="N315" s="230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133</v>
      </c>
      <c r="AU315" s="18" t="s">
        <v>81</v>
      </c>
    </row>
    <row r="316" s="13" customFormat="1">
      <c r="A316" s="13"/>
      <c r="B316" s="233"/>
      <c r="C316" s="234"/>
      <c r="D316" s="226" t="s">
        <v>135</v>
      </c>
      <c r="E316" s="235" t="s">
        <v>19</v>
      </c>
      <c r="F316" s="236" t="s">
        <v>480</v>
      </c>
      <c r="G316" s="234"/>
      <c r="H316" s="237">
        <v>13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135</v>
      </c>
      <c r="AU316" s="243" t="s">
        <v>81</v>
      </c>
      <c r="AV316" s="13" t="s">
        <v>81</v>
      </c>
      <c r="AW316" s="13" t="s">
        <v>33</v>
      </c>
      <c r="AX316" s="13" t="s">
        <v>79</v>
      </c>
      <c r="AY316" s="243" t="s">
        <v>122</v>
      </c>
    </row>
    <row r="317" s="2" customFormat="1" ht="16.5" customHeight="1">
      <c r="A317" s="39"/>
      <c r="B317" s="40"/>
      <c r="C317" s="213" t="s">
        <v>481</v>
      </c>
      <c r="D317" s="213" t="s">
        <v>124</v>
      </c>
      <c r="E317" s="214" t="s">
        <v>482</v>
      </c>
      <c r="F317" s="215" t="s">
        <v>483</v>
      </c>
      <c r="G317" s="216" t="s">
        <v>202</v>
      </c>
      <c r="H317" s="217">
        <v>7.2110000000000003</v>
      </c>
      <c r="I317" s="218"/>
      <c r="J317" s="219">
        <f>ROUND(I317*H317,2)</f>
        <v>0</v>
      </c>
      <c r="K317" s="215" t="s">
        <v>128</v>
      </c>
      <c r="L317" s="45"/>
      <c r="M317" s="220" t="s">
        <v>19</v>
      </c>
      <c r="N317" s="221" t="s">
        <v>43</v>
      </c>
      <c r="O317" s="85"/>
      <c r="P317" s="222">
        <f>O317*H317</f>
        <v>0</v>
      </c>
      <c r="Q317" s="222">
        <v>2.2563399999999998</v>
      </c>
      <c r="R317" s="222">
        <f>Q317*H317</f>
        <v>16.270467740000001</v>
      </c>
      <c r="S317" s="222">
        <v>0</v>
      </c>
      <c r="T317" s="223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4" t="s">
        <v>129</v>
      </c>
      <c r="AT317" s="224" t="s">
        <v>124</v>
      </c>
      <c r="AU317" s="224" t="s">
        <v>81</v>
      </c>
      <c r="AY317" s="18" t="s">
        <v>122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8" t="s">
        <v>79</v>
      </c>
      <c r="BK317" s="225">
        <f>ROUND(I317*H317,2)</f>
        <v>0</v>
      </c>
      <c r="BL317" s="18" t="s">
        <v>129</v>
      </c>
      <c r="BM317" s="224" t="s">
        <v>484</v>
      </c>
    </row>
    <row r="318" s="2" customFormat="1">
      <c r="A318" s="39"/>
      <c r="B318" s="40"/>
      <c r="C318" s="41"/>
      <c r="D318" s="226" t="s">
        <v>131</v>
      </c>
      <c r="E318" s="41"/>
      <c r="F318" s="227" t="s">
        <v>485</v>
      </c>
      <c r="G318" s="41"/>
      <c r="H318" s="41"/>
      <c r="I318" s="228"/>
      <c r="J318" s="41"/>
      <c r="K318" s="41"/>
      <c r="L318" s="45"/>
      <c r="M318" s="229"/>
      <c r="N318" s="230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131</v>
      </c>
      <c r="AU318" s="18" t="s">
        <v>81</v>
      </c>
    </row>
    <row r="319" s="2" customFormat="1">
      <c r="A319" s="39"/>
      <c r="B319" s="40"/>
      <c r="C319" s="41"/>
      <c r="D319" s="231" t="s">
        <v>133</v>
      </c>
      <c r="E319" s="41"/>
      <c r="F319" s="232" t="s">
        <v>486</v>
      </c>
      <c r="G319" s="41"/>
      <c r="H319" s="41"/>
      <c r="I319" s="228"/>
      <c r="J319" s="41"/>
      <c r="K319" s="41"/>
      <c r="L319" s="45"/>
      <c r="M319" s="229"/>
      <c r="N319" s="230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133</v>
      </c>
      <c r="AU319" s="18" t="s">
        <v>81</v>
      </c>
    </row>
    <row r="320" s="13" customFormat="1">
      <c r="A320" s="13"/>
      <c r="B320" s="233"/>
      <c r="C320" s="234"/>
      <c r="D320" s="226" t="s">
        <v>135</v>
      </c>
      <c r="E320" s="235" t="s">
        <v>19</v>
      </c>
      <c r="F320" s="236" t="s">
        <v>487</v>
      </c>
      <c r="G320" s="234"/>
      <c r="H320" s="237">
        <v>7.2110000000000003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135</v>
      </c>
      <c r="AU320" s="243" t="s">
        <v>81</v>
      </c>
      <c r="AV320" s="13" t="s">
        <v>81</v>
      </c>
      <c r="AW320" s="13" t="s">
        <v>33</v>
      </c>
      <c r="AX320" s="13" t="s">
        <v>79</v>
      </c>
      <c r="AY320" s="243" t="s">
        <v>122</v>
      </c>
    </row>
    <row r="321" s="2" customFormat="1" ht="21.75" customHeight="1">
      <c r="A321" s="39"/>
      <c r="B321" s="40"/>
      <c r="C321" s="213" t="s">
        <v>488</v>
      </c>
      <c r="D321" s="213" t="s">
        <v>124</v>
      </c>
      <c r="E321" s="214" t="s">
        <v>489</v>
      </c>
      <c r="F321" s="215" t="s">
        <v>490</v>
      </c>
      <c r="G321" s="216" t="s">
        <v>186</v>
      </c>
      <c r="H321" s="217">
        <v>114</v>
      </c>
      <c r="I321" s="218"/>
      <c r="J321" s="219">
        <f>ROUND(I321*H321,2)</f>
        <v>0</v>
      </c>
      <c r="K321" s="215" t="s">
        <v>128</v>
      </c>
      <c r="L321" s="45"/>
      <c r="M321" s="220" t="s">
        <v>19</v>
      </c>
      <c r="N321" s="221" t="s">
        <v>43</v>
      </c>
      <c r="O321" s="85"/>
      <c r="P321" s="222">
        <f>O321*H321</f>
        <v>0</v>
      </c>
      <c r="Q321" s="222">
        <v>0.00060999999999999997</v>
      </c>
      <c r="R321" s="222">
        <f>Q321*H321</f>
        <v>0.069539999999999991</v>
      </c>
      <c r="S321" s="222">
        <v>0</v>
      </c>
      <c r="T321" s="223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4" t="s">
        <v>129</v>
      </c>
      <c r="AT321" s="224" t="s">
        <v>124</v>
      </c>
      <c r="AU321" s="224" t="s">
        <v>81</v>
      </c>
      <c r="AY321" s="18" t="s">
        <v>122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8" t="s">
        <v>79</v>
      </c>
      <c r="BK321" s="225">
        <f>ROUND(I321*H321,2)</f>
        <v>0</v>
      </c>
      <c r="BL321" s="18" t="s">
        <v>129</v>
      </c>
      <c r="BM321" s="224" t="s">
        <v>491</v>
      </c>
    </row>
    <row r="322" s="2" customFormat="1">
      <c r="A322" s="39"/>
      <c r="B322" s="40"/>
      <c r="C322" s="41"/>
      <c r="D322" s="226" t="s">
        <v>131</v>
      </c>
      <c r="E322" s="41"/>
      <c r="F322" s="227" t="s">
        <v>492</v>
      </c>
      <c r="G322" s="41"/>
      <c r="H322" s="41"/>
      <c r="I322" s="228"/>
      <c r="J322" s="41"/>
      <c r="K322" s="41"/>
      <c r="L322" s="45"/>
      <c r="M322" s="229"/>
      <c r="N322" s="230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131</v>
      </c>
      <c r="AU322" s="18" t="s">
        <v>81</v>
      </c>
    </row>
    <row r="323" s="2" customFormat="1">
      <c r="A323" s="39"/>
      <c r="B323" s="40"/>
      <c r="C323" s="41"/>
      <c r="D323" s="231" t="s">
        <v>133</v>
      </c>
      <c r="E323" s="41"/>
      <c r="F323" s="232" t="s">
        <v>493</v>
      </c>
      <c r="G323" s="41"/>
      <c r="H323" s="41"/>
      <c r="I323" s="228"/>
      <c r="J323" s="41"/>
      <c r="K323" s="41"/>
      <c r="L323" s="45"/>
      <c r="M323" s="229"/>
      <c r="N323" s="230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133</v>
      </c>
      <c r="AU323" s="18" t="s">
        <v>81</v>
      </c>
    </row>
    <row r="324" s="13" customFormat="1">
      <c r="A324" s="13"/>
      <c r="B324" s="233"/>
      <c r="C324" s="234"/>
      <c r="D324" s="226" t="s">
        <v>135</v>
      </c>
      <c r="E324" s="235" t="s">
        <v>19</v>
      </c>
      <c r="F324" s="236" t="s">
        <v>494</v>
      </c>
      <c r="G324" s="234"/>
      <c r="H324" s="237">
        <v>114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135</v>
      </c>
      <c r="AU324" s="243" t="s">
        <v>81</v>
      </c>
      <c r="AV324" s="13" t="s">
        <v>81</v>
      </c>
      <c r="AW324" s="13" t="s">
        <v>33</v>
      </c>
      <c r="AX324" s="13" t="s">
        <v>79</v>
      </c>
      <c r="AY324" s="243" t="s">
        <v>122</v>
      </c>
    </row>
    <row r="325" s="2" customFormat="1" ht="16.5" customHeight="1">
      <c r="A325" s="39"/>
      <c r="B325" s="40"/>
      <c r="C325" s="213" t="s">
        <v>495</v>
      </c>
      <c r="D325" s="213" t="s">
        <v>124</v>
      </c>
      <c r="E325" s="214" t="s">
        <v>496</v>
      </c>
      <c r="F325" s="215" t="s">
        <v>497</v>
      </c>
      <c r="G325" s="216" t="s">
        <v>186</v>
      </c>
      <c r="H325" s="217">
        <v>114</v>
      </c>
      <c r="I325" s="218"/>
      <c r="J325" s="219">
        <f>ROUND(I325*H325,2)</f>
        <v>0</v>
      </c>
      <c r="K325" s="215" t="s">
        <v>128</v>
      </c>
      <c r="L325" s="45"/>
      <c r="M325" s="220" t="s">
        <v>19</v>
      </c>
      <c r="N325" s="221" t="s">
        <v>43</v>
      </c>
      <c r="O325" s="85"/>
      <c r="P325" s="222">
        <f>O325*H325</f>
        <v>0</v>
      </c>
      <c r="Q325" s="222">
        <v>0</v>
      </c>
      <c r="R325" s="222">
        <f>Q325*H325</f>
        <v>0</v>
      </c>
      <c r="S325" s="222">
        <v>0</v>
      </c>
      <c r="T325" s="223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4" t="s">
        <v>129</v>
      </c>
      <c r="AT325" s="224" t="s">
        <v>124</v>
      </c>
      <c r="AU325" s="224" t="s">
        <v>81</v>
      </c>
      <c r="AY325" s="18" t="s">
        <v>122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8" t="s">
        <v>79</v>
      </c>
      <c r="BK325" s="225">
        <f>ROUND(I325*H325,2)</f>
        <v>0</v>
      </c>
      <c r="BL325" s="18" t="s">
        <v>129</v>
      </c>
      <c r="BM325" s="224" t="s">
        <v>498</v>
      </c>
    </row>
    <row r="326" s="2" customFormat="1">
      <c r="A326" s="39"/>
      <c r="B326" s="40"/>
      <c r="C326" s="41"/>
      <c r="D326" s="226" t="s">
        <v>131</v>
      </c>
      <c r="E326" s="41"/>
      <c r="F326" s="227" t="s">
        <v>499</v>
      </c>
      <c r="G326" s="41"/>
      <c r="H326" s="41"/>
      <c r="I326" s="228"/>
      <c r="J326" s="41"/>
      <c r="K326" s="41"/>
      <c r="L326" s="45"/>
      <c r="M326" s="229"/>
      <c r="N326" s="230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131</v>
      </c>
      <c r="AU326" s="18" t="s">
        <v>81</v>
      </c>
    </row>
    <row r="327" s="2" customFormat="1">
      <c r="A327" s="39"/>
      <c r="B327" s="40"/>
      <c r="C327" s="41"/>
      <c r="D327" s="231" t="s">
        <v>133</v>
      </c>
      <c r="E327" s="41"/>
      <c r="F327" s="232" t="s">
        <v>500</v>
      </c>
      <c r="G327" s="41"/>
      <c r="H327" s="41"/>
      <c r="I327" s="228"/>
      <c r="J327" s="41"/>
      <c r="K327" s="41"/>
      <c r="L327" s="45"/>
      <c r="M327" s="229"/>
      <c r="N327" s="230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133</v>
      </c>
      <c r="AU327" s="18" t="s">
        <v>81</v>
      </c>
    </row>
    <row r="328" s="13" customFormat="1">
      <c r="A328" s="13"/>
      <c r="B328" s="233"/>
      <c r="C328" s="234"/>
      <c r="D328" s="226" t="s">
        <v>135</v>
      </c>
      <c r="E328" s="235" t="s">
        <v>19</v>
      </c>
      <c r="F328" s="236" t="s">
        <v>494</v>
      </c>
      <c r="G328" s="234"/>
      <c r="H328" s="237">
        <v>114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135</v>
      </c>
      <c r="AU328" s="243" t="s">
        <v>81</v>
      </c>
      <c r="AV328" s="13" t="s">
        <v>81</v>
      </c>
      <c r="AW328" s="13" t="s">
        <v>33</v>
      </c>
      <c r="AX328" s="13" t="s">
        <v>79</v>
      </c>
      <c r="AY328" s="243" t="s">
        <v>122</v>
      </c>
    </row>
    <row r="329" s="2" customFormat="1" ht="16.5" customHeight="1">
      <c r="A329" s="39"/>
      <c r="B329" s="40"/>
      <c r="C329" s="213" t="s">
        <v>501</v>
      </c>
      <c r="D329" s="213" t="s">
        <v>124</v>
      </c>
      <c r="E329" s="214" t="s">
        <v>502</v>
      </c>
      <c r="F329" s="215" t="s">
        <v>503</v>
      </c>
      <c r="G329" s="216" t="s">
        <v>186</v>
      </c>
      <c r="H329" s="217">
        <v>26</v>
      </c>
      <c r="I329" s="218"/>
      <c r="J329" s="219">
        <f>ROUND(I329*H329,2)</f>
        <v>0</v>
      </c>
      <c r="K329" s="215" t="s">
        <v>128</v>
      </c>
      <c r="L329" s="45"/>
      <c r="M329" s="220" t="s">
        <v>19</v>
      </c>
      <c r="N329" s="221" t="s">
        <v>43</v>
      </c>
      <c r="O329" s="85"/>
      <c r="P329" s="222">
        <f>O329*H329</f>
        <v>0</v>
      </c>
      <c r="Q329" s="222">
        <v>0.29221000000000003</v>
      </c>
      <c r="R329" s="222">
        <f>Q329*H329</f>
        <v>7.5974600000000008</v>
      </c>
      <c r="S329" s="222">
        <v>0</v>
      </c>
      <c r="T329" s="223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4" t="s">
        <v>129</v>
      </c>
      <c r="AT329" s="224" t="s">
        <v>124</v>
      </c>
      <c r="AU329" s="224" t="s">
        <v>81</v>
      </c>
      <c r="AY329" s="18" t="s">
        <v>122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8" t="s">
        <v>79</v>
      </c>
      <c r="BK329" s="225">
        <f>ROUND(I329*H329,2)</f>
        <v>0</v>
      </c>
      <c r="BL329" s="18" t="s">
        <v>129</v>
      </c>
      <c r="BM329" s="224" t="s">
        <v>504</v>
      </c>
    </row>
    <row r="330" s="2" customFormat="1">
      <c r="A330" s="39"/>
      <c r="B330" s="40"/>
      <c r="C330" s="41"/>
      <c r="D330" s="226" t="s">
        <v>131</v>
      </c>
      <c r="E330" s="41"/>
      <c r="F330" s="227" t="s">
        <v>505</v>
      </c>
      <c r="G330" s="41"/>
      <c r="H330" s="41"/>
      <c r="I330" s="228"/>
      <c r="J330" s="41"/>
      <c r="K330" s="41"/>
      <c r="L330" s="45"/>
      <c r="M330" s="229"/>
      <c r="N330" s="230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131</v>
      </c>
      <c r="AU330" s="18" t="s">
        <v>81</v>
      </c>
    </row>
    <row r="331" s="2" customFormat="1">
      <c r="A331" s="39"/>
      <c r="B331" s="40"/>
      <c r="C331" s="41"/>
      <c r="D331" s="231" t="s">
        <v>133</v>
      </c>
      <c r="E331" s="41"/>
      <c r="F331" s="232" t="s">
        <v>506</v>
      </c>
      <c r="G331" s="41"/>
      <c r="H331" s="41"/>
      <c r="I331" s="228"/>
      <c r="J331" s="41"/>
      <c r="K331" s="41"/>
      <c r="L331" s="45"/>
      <c r="M331" s="229"/>
      <c r="N331" s="230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133</v>
      </c>
      <c r="AU331" s="18" t="s">
        <v>81</v>
      </c>
    </row>
    <row r="332" s="13" customFormat="1">
      <c r="A332" s="13"/>
      <c r="B332" s="233"/>
      <c r="C332" s="234"/>
      <c r="D332" s="226" t="s">
        <v>135</v>
      </c>
      <c r="E332" s="235" t="s">
        <v>19</v>
      </c>
      <c r="F332" s="236" t="s">
        <v>507</v>
      </c>
      <c r="G332" s="234"/>
      <c r="H332" s="237">
        <v>26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135</v>
      </c>
      <c r="AU332" s="243" t="s">
        <v>81</v>
      </c>
      <c r="AV332" s="13" t="s">
        <v>81</v>
      </c>
      <c r="AW332" s="13" t="s">
        <v>33</v>
      </c>
      <c r="AX332" s="13" t="s">
        <v>79</v>
      </c>
      <c r="AY332" s="243" t="s">
        <v>122</v>
      </c>
    </row>
    <row r="333" s="2" customFormat="1" ht="16.5" customHeight="1">
      <c r="A333" s="39"/>
      <c r="B333" s="40"/>
      <c r="C333" s="256" t="s">
        <v>508</v>
      </c>
      <c r="D333" s="256" t="s">
        <v>264</v>
      </c>
      <c r="E333" s="257" t="s">
        <v>509</v>
      </c>
      <c r="F333" s="258" t="s">
        <v>510</v>
      </c>
      <c r="G333" s="259" t="s">
        <v>186</v>
      </c>
      <c r="H333" s="260">
        <v>26</v>
      </c>
      <c r="I333" s="261"/>
      <c r="J333" s="262">
        <f>ROUND(I333*H333,2)</f>
        <v>0</v>
      </c>
      <c r="K333" s="258" t="s">
        <v>128</v>
      </c>
      <c r="L333" s="263"/>
      <c r="M333" s="264" t="s">
        <v>19</v>
      </c>
      <c r="N333" s="265" t="s">
        <v>43</v>
      </c>
      <c r="O333" s="85"/>
      <c r="P333" s="222">
        <f>O333*H333</f>
        <v>0</v>
      </c>
      <c r="Q333" s="222">
        <v>0.015599999999999999</v>
      </c>
      <c r="R333" s="222">
        <f>Q333*H333</f>
        <v>0.40559999999999996</v>
      </c>
      <c r="S333" s="222">
        <v>0</v>
      </c>
      <c r="T333" s="223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4" t="s">
        <v>183</v>
      </c>
      <c r="AT333" s="224" t="s">
        <v>264</v>
      </c>
      <c r="AU333" s="224" t="s">
        <v>81</v>
      </c>
      <c r="AY333" s="18" t="s">
        <v>122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8" t="s">
        <v>79</v>
      </c>
      <c r="BK333" s="225">
        <f>ROUND(I333*H333,2)</f>
        <v>0</v>
      </c>
      <c r="BL333" s="18" t="s">
        <v>129</v>
      </c>
      <c r="BM333" s="224" t="s">
        <v>511</v>
      </c>
    </row>
    <row r="334" s="2" customFormat="1">
      <c r="A334" s="39"/>
      <c r="B334" s="40"/>
      <c r="C334" s="41"/>
      <c r="D334" s="226" t="s">
        <v>131</v>
      </c>
      <c r="E334" s="41"/>
      <c r="F334" s="227" t="s">
        <v>510</v>
      </c>
      <c r="G334" s="41"/>
      <c r="H334" s="41"/>
      <c r="I334" s="228"/>
      <c r="J334" s="41"/>
      <c r="K334" s="41"/>
      <c r="L334" s="45"/>
      <c r="M334" s="229"/>
      <c r="N334" s="230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131</v>
      </c>
      <c r="AU334" s="18" t="s">
        <v>81</v>
      </c>
    </row>
    <row r="335" s="2" customFormat="1" ht="16.5" customHeight="1">
      <c r="A335" s="39"/>
      <c r="B335" s="40"/>
      <c r="C335" s="256" t="s">
        <v>512</v>
      </c>
      <c r="D335" s="256" t="s">
        <v>264</v>
      </c>
      <c r="E335" s="257" t="s">
        <v>513</v>
      </c>
      <c r="F335" s="258" t="s">
        <v>514</v>
      </c>
      <c r="G335" s="259" t="s">
        <v>186</v>
      </c>
      <c r="H335" s="260">
        <v>26</v>
      </c>
      <c r="I335" s="261"/>
      <c r="J335" s="262">
        <f>ROUND(I335*H335,2)</f>
        <v>0</v>
      </c>
      <c r="K335" s="258" t="s">
        <v>128</v>
      </c>
      <c r="L335" s="263"/>
      <c r="M335" s="264" t="s">
        <v>19</v>
      </c>
      <c r="N335" s="265" t="s">
        <v>43</v>
      </c>
      <c r="O335" s="85"/>
      <c r="P335" s="222">
        <f>O335*H335</f>
        <v>0</v>
      </c>
      <c r="Q335" s="222">
        <v>0.0057999999999999996</v>
      </c>
      <c r="R335" s="222">
        <f>Q335*H335</f>
        <v>0.15079999999999999</v>
      </c>
      <c r="S335" s="222">
        <v>0</v>
      </c>
      <c r="T335" s="223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4" t="s">
        <v>183</v>
      </c>
      <c r="AT335" s="224" t="s">
        <v>264</v>
      </c>
      <c r="AU335" s="224" t="s">
        <v>81</v>
      </c>
      <c r="AY335" s="18" t="s">
        <v>122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8" t="s">
        <v>79</v>
      </c>
      <c r="BK335" s="225">
        <f>ROUND(I335*H335,2)</f>
        <v>0</v>
      </c>
      <c r="BL335" s="18" t="s">
        <v>129</v>
      </c>
      <c r="BM335" s="224" t="s">
        <v>515</v>
      </c>
    </row>
    <row r="336" s="2" customFormat="1">
      <c r="A336" s="39"/>
      <c r="B336" s="40"/>
      <c r="C336" s="41"/>
      <c r="D336" s="226" t="s">
        <v>131</v>
      </c>
      <c r="E336" s="41"/>
      <c r="F336" s="227" t="s">
        <v>514</v>
      </c>
      <c r="G336" s="41"/>
      <c r="H336" s="41"/>
      <c r="I336" s="228"/>
      <c r="J336" s="41"/>
      <c r="K336" s="41"/>
      <c r="L336" s="45"/>
      <c r="M336" s="229"/>
      <c r="N336" s="230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131</v>
      </c>
      <c r="AU336" s="18" t="s">
        <v>81</v>
      </c>
    </row>
    <row r="337" s="2" customFormat="1" ht="16.5" customHeight="1">
      <c r="A337" s="39"/>
      <c r="B337" s="40"/>
      <c r="C337" s="256" t="s">
        <v>516</v>
      </c>
      <c r="D337" s="256" t="s">
        <v>264</v>
      </c>
      <c r="E337" s="257" t="s">
        <v>517</v>
      </c>
      <c r="F337" s="258" t="s">
        <v>518</v>
      </c>
      <c r="G337" s="259" t="s">
        <v>388</v>
      </c>
      <c r="H337" s="260">
        <v>9</v>
      </c>
      <c r="I337" s="261"/>
      <c r="J337" s="262">
        <f>ROUND(I337*H337,2)</f>
        <v>0</v>
      </c>
      <c r="K337" s="258" t="s">
        <v>128</v>
      </c>
      <c r="L337" s="263"/>
      <c r="M337" s="264" t="s">
        <v>19</v>
      </c>
      <c r="N337" s="265" t="s">
        <v>43</v>
      </c>
      <c r="O337" s="85"/>
      <c r="P337" s="222">
        <f>O337*H337</f>
        <v>0</v>
      </c>
      <c r="Q337" s="222">
        <v>0.0013500000000000001</v>
      </c>
      <c r="R337" s="222">
        <f>Q337*H337</f>
        <v>0.012150000000000001</v>
      </c>
      <c r="S337" s="222">
        <v>0</v>
      </c>
      <c r="T337" s="223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4" t="s">
        <v>183</v>
      </c>
      <c r="AT337" s="224" t="s">
        <v>264</v>
      </c>
      <c r="AU337" s="224" t="s">
        <v>81</v>
      </c>
      <c r="AY337" s="18" t="s">
        <v>122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8" t="s">
        <v>79</v>
      </c>
      <c r="BK337" s="225">
        <f>ROUND(I337*H337,2)</f>
        <v>0</v>
      </c>
      <c r="BL337" s="18" t="s">
        <v>129</v>
      </c>
      <c r="BM337" s="224" t="s">
        <v>519</v>
      </c>
    </row>
    <row r="338" s="2" customFormat="1">
      <c r="A338" s="39"/>
      <c r="B338" s="40"/>
      <c r="C338" s="41"/>
      <c r="D338" s="226" t="s">
        <v>131</v>
      </c>
      <c r="E338" s="41"/>
      <c r="F338" s="227" t="s">
        <v>518</v>
      </c>
      <c r="G338" s="41"/>
      <c r="H338" s="41"/>
      <c r="I338" s="228"/>
      <c r="J338" s="41"/>
      <c r="K338" s="41"/>
      <c r="L338" s="45"/>
      <c r="M338" s="229"/>
      <c r="N338" s="230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131</v>
      </c>
      <c r="AU338" s="18" t="s">
        <v>81</v>
      </c>
    </row>
    <row r="339" s="2" customFormat="1" ht="16.5" customHeight="1">
      <c r="A339" s="39"/>
      <c r="B339" s="40"/>
      <c r="C339" s="213" t="s">
        <v>520</v>
      </c>
      <c r="D339" s="213" t="s">
        <v>124</v>
      </c>
      <c r="E339" s="214" t="s">
        <v>521</v>
      </c>
      <c r="F339" s="215" t="s">
        <v>522</v>
      </c>
      <c r="G339" s="216" t="s">
        <v>388</v>
      </c>
      <c r="H339" s="217">
        <v>3</v>
      </c>
      <c r="I339" s="218"/>
      <c r="J339" s="219">
        <f>ROUND(I339*H339,2)</f>
        <v>0</v>
      </c>
      <c r="K339" s="215" t="s">
        <v>128</v>
      </c>
      <c r="L339" s="45"/>
      <c r="M339" s="220" t="s">
        <v>19</v>
      </c>
      <c r="N339" s="221" t="s">
        <v>43</v>
      </c>
      <c r="O339" s="85"/>
      <c r="P339" s="222">
        <f>O339*H339</f>
        <v>0</v>
      </c>
      <c r="Q339" s="222">
        <v>0</v>
      </c>
      <c r="R339" s="222">
        <f>Q339*H339</f>
        <v>0</v>
      </c>
      <c r="S339" s="222">
        <v>0.082000000000000003</v>
      </c>
      <c r="T339" s="223">
        <f>S339*H339</f>
        <v>0.246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4" t="s">
        <v>129</v>
      </c>
      <c r="AT339" s="224" t="s">
        <v>124</v>
      </c>
      <c r="AU339" s="224" t="s">
        <v>81</v>
      </c>
      <c r="AY339" s="18" t="s">
        <v>122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8" t="s">
        <v>79</v>
      </c>
      <c r="BK339" s="225">
        <f>ROUND(I339*H339,2)</f>
        <v>0</v>
      </c>
      <c r="BL339" s="18" t="s">
        <v>129</v>
      </c>
      <c r="BM339" s="224" t="s">
        <v>523</v>
      </c>
    </row>
    <row r="340" s="2" customFormat="1">
      <c r="A340" s="39"/>
      <c r="B340" s="40"/>
      <c r="C340" s="41"/>
      <c r="D340" s="226" t="s">
        <v>131</v>
      </c>
      <c r="E340" s="41"/>
      <c r="F340" s="227" t="s">
        <v>524</v>
      </c>
      <c r="G340" s="41"/>
      <c r="H340" s="41"/>
      <c r="I340" s="228"/>
      <c r="J340" s="41"/>
      <c r="K340" s="41"/>
      <c r="L340" s="45"/>
      <c r="M340" s="229"/>
      <c r="N340" s="230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131</v>
      </c>
      <c r="AU340" s="18" t="s">
        <v>81</v>
      </c>
    </row>
    <row r="341" s="2" customFormat="1">
      <c r="A341" s="39"/>
      <c r="B341" s="40"/>
      <c r="C341" s="41"/>
      <c r="D341" s="231" t="s">
        <v>133</v>
      </c>
      <c r="E341" s="41"/>
      <c r="F341" s="232" t="s">
        <v>525</v>
      </c>
      <c r="G341" s="41"/>
      <c r="H341" s="41"/>
      <c r="I341" s="228"/>
      <c r="J341" s="41"/>
      <c r="K341" s="41"/>
      <c r="L341" s="45"/>
      <c r="M341" s="229"/>
      <c r="N341" s="230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133</v>
      </c>
      <c r="AU341" s="18" t="s">
        <v>81</v>
      </c>
    </row>
    <row r="342" s="13" customFormat="1">
      <c r="A342" s="13"/>
      <c r="B342" s="233"/>
      <c r="C342" s="234"/>
      <c r="D342" s="226" t="s">
        <v>135</v>
      </c>
      <c r="E342" s="235" t="s">
        <v>19</v>
      </c>
      <c r="F342" s="236" t="s">
        <v>422</v>
      </c>
      <c r="G342" s="234"/>
      <c r="H342" s="237">
        <v>3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135</v>
      </c>
      <c r="AU342" s="243" t="s">
        <v>81</v>
      </c>
      <c r="AV342" s="13" t="s">
        <v>81</v>
      </c>
      <c r="AW342" s="13" t="s">
        <v>33</v>
      </c>
      <c r="AX342" s="13" t="s">
        <v>79</v>
      </c>
      <c r="AY342" s="243" t="s">
        <v>122</v>
      </c>
    </row>
    <row r="343" s="2" customFormat="1" ht="16.5" customHeight="1">
      <c r="A343" s="39"/>
      <c r="B343" s="40"/>
      <c r="C343" s="213" t="s">
        <v>526</v>
      </c>
      <c r="D343" s="213" t="s">
        <v>124</v>
      </c>
      <c r="E343" s="214" t="s">
        <v>527</v>
      </c>
      <c r="F343" s="215" t="s">
        <v>528</v>
      </c>
      <c r="G343" s="216" t="s">
        <v>186</v>
      </c>
      <c r="H343" s="217">
        <v>13</v>
      </c>
      <c r="I343" s="218"/>
      <c r="J343" s="219">
        <f>ROUND(I343*H343,2)</f>
        <v>0</v>
      </c>
      <c r="K343" s="215" t="s">
        <v>128</v>
      </c>
      <c r="L343" s="45"/>
      <c r="M343" s="220" t="s">
        <v>19</v>
      </c>
      <c r="N343" s="221" t="s">
        <v>43</v>
      </c>
      <c r="O343" s="85"/>
      <c r="P343" s="222">
        <f>O343*H343</f>
        <v>0</v>
      </c>
      <c r="Q343" s="222">
        <v>0</v>
      </c>
      <c r="R343" s="222">
        <f>Q343*H343</f>
        <v>0</v>
      </c>
      <c r="S343" s="222">
        <v>0.90000000000000002</v>
      </c>
      <c r="T343" s="223">
        <f>S343*H343</f>
        <v>11.700000000000001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4" t="s">
        <v>129</v>
      </c>
      <c r="AT343" s="224" t="s">
        <v>124</v>
      </c>
      <c r="AU343" s="224" t="s">
        <v>81</v>
      </c>
      <c r="AY343" s="18" t="s">
        <v>122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8" t="s">
        <v>79</v>
      </c>
      <c r="BK343" s="225">
        <f>ROUND(I343*H343,2)</f>
        <v>0</v>
      </c>
      <c r="BL343" s="18" t="s">
        <v>129</v>
      </c>
      <c r="BM343" s="224" t="s">
        <v>529</v>
      </c>
    </row>
    <row r="344" s="2" customFormat="1">
      <c r="A344" s="39"/>
      <c r="B344" s="40"/>
      <c r="C344" s="41"/>
      <c r="D344" s="226" t="s">
        <v>131</v>
      </c>
      <c r="E344" s="41"/>
      <c r="F344" s="227" t="s">
        <v>530</v>
      </c>
      <c r="G344" s="41"/>
      <c r="H344" s="41"/>
      <c r="I344" s="228"/>
      <c r="J344" s="41"/>
      <c r="K344" s="41"/>
      <c r="L344" s="45"/>
      <c r="M344" s="229"/>
      <c r="N344" s="230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131</v>
      </c>
      <c r="AU344" s="18" t="s">
        <v>81</v>
      </c>
    </row>
    <row r="345" s="2" customFormat="1">
      <c r="A345" s="39"/>
      <c r="B345" s="40"/>
      <c r="C345" s="41"/>
      <c r="D345" s="231" t="s">
        <v>133</v>
      </c>
      <c r="E345" s="41"/>
      <c r="F345" s="232" t="s">
        <v>531</v>
      </c>
      <c r="G345" s="41"/>
      <c r="H345" s="41"/>
      <c r="I345" s="228"/>
      <c r="J345" s="41"/>
      <c r="K345" s="41"/>
      <c r="L345" s="45"/>
      <c r="M345" s="229"/>
      <c r="N345" s="230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133</v>
      </c>
      <c r="AU345" s="18" t="s">
        <v>81</v>
      </c>
    </row>
    <row r="346" s="13" customFormat="1">
      <c r="A346" s="13"/>
      <c r="B346" s="233"/>
      <c r="C346" s="234"/>
      <c r="D346" s="226" t="s">
        <v>135</v>
      </c>
      <c r="E346" s="235" t="s">
        <v>19</v>
      </c>
      <c r="F346" s="236" t="s">
        <v>532</v>
      </c>
      <c r="G346" s="234"/>
      <c r="H346" s="237">
        <v>13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135</v>
      </c>
      <c r="AU346" s="243" t="s">
        <v>81</v>
      </c>
      <c r="AV346" s="13" t="s">
        <v>81</v>
      </c>
      <c r="AW346" s="13" t="s">
        <v>33</v>
      </c>
      <c r="AX346" s="13" t="s">
        <v>79</v>
      </c>
      <c r="AY346" s="243" t="s">
        <v>122</v>
      </c>
    </row>
    <row r="347" s="2" customFormat="1" ht="16.5" customHeight="1">
      <c r="A347" s="39"/>
      <c r="B347" s="40"/>
      <c r="C347" s="213" t="s">
        <v>533</v>
      </c>
      <c r="D347" s="213" t="s">
        <v>124</v>
      </c>
      <c r="E347" s="214" t="s">
        <v>534</v>
      </c>
      <c r="F347" s="215" t="s">
        <v>535</v>
      </c>
      <c r="G347" s="216" t="s">
        <v>127</v>
      </c>
      <c r="H347" s="217">
        <v>4.9000000000000004</v>
      </c>
      <c r="I347" s="218"/>
      <c r="J347" s="219">
        <f>ROUND(I347*H347,2)</f>
        <v>0</v>
      </c>
      <c r="K347" s="215" t="s">
        <v>128</v>
      </c>
      <c r="L347" s="45"/>
      <c r="M347" s="220" t="s">
        <v>19</v>
      </c>
      <c r="N347" s="221" t="s">
        <v>43</v>
      </c>
      <c r="O347" s="85"/>
      <c r="P347" s="222">
        <f>O347*H347</f>
        <v>0</v>
      </c>
      <c r="Q347" s="222">
        <v>0</v>
      </c>
      <c r="R347" s="222">
        <f>Q347*H347</f>
        <v>0</v>
      </c>
      <c r="S347" s="222">
        <v>0</v>
      </c>
      <c r="T347" s="223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4" t="s">
        <v>129</v>
      </c>
      <c r="AT347" s="224" t="s">
        <v>124</v>
      </c>
      <c r="AU347" s="224" t="s">
        <v>81</v>
      </c>
      <c r="AY347" s="18" t="s">
        <v>122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8" t="s">
        <v>79</v>
      </c>
      <c r="BK347" s="225">
        <f>ROUND(I347*H347,2)</f>
        <v>0</v>
      </c>
      <c r="BL347" s="18" t="s">
        <v>129</v>
      </c>
      <c r="BM347" s="224" t="s">
        <v>536</v>
      </c>
    </row>
    <row r="348" s="2" customFormat="1">
      <c r="A348" s="39"/>
      <c r="B348" s="40"/>
      <c r="C348" s="41"/>
      <c r="D348" s="226" t="s">
        <v>131</v>
      </c>
      <c r="E348" s="41"/>
      <c r="F348" s="227" t="s">
        <v>537</v>
      </c>
      <c r="G348" s="41"/>
      <c r="H348" s="41"/>
      <c r="I348" s="228"/>
      <c r="J348" s="41"/>
      <c r="K348" s="41"/>
      <c r="L348" s="45"/>
      <c r="M348" s="229"/>
      <c r="N348" s="230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131</v>
      </c>
      <c r="AU348" s="18" t="s">
        <v>81</v>
      </c>
    </row>
    <row r="349" s="2" customFormat="1">
      <c r="A349" s="39"/>
      <c r="B349" s="40"/>
      <c r="C349" s="41"/>
      <c r="D349" s="231" t="s">
        <v>133</v>
      </c>
      <c r="E349" s="41"/>
      <c r="F349" s="232" t="s">
        <v>538</v>
      </c>
      <c r="G349" s="41"/>
      <c r="H349" s="41"/>
      <c r="I349" s="228"/>
      <c r="J349" s="41"/>
      <c r="K349" s="41"/>
      <c r="L349" s="45"/>
      <c r="M349" s="229"/>
      <c r="N349" s="230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133</v>
      </c>
      <c r="AU349" s="18" t="s">
        <v>81</v>
      </c>
    </row>
    <row r="350" s="13" customFormat="1">
      <c r="A350" s="13"/>
      <c r="B350" s="233"/>
      <c r="C350" s="234"/>
      <c r="D350" s="226" t="s">
        <v>135</v>
      </c>
      <c r="E350" s="235" t="s">
        <v>19</v>
      </c>
      <c r="F350" s="236" t="s">
        <v>136</v>
      </c>
      <c r="G350" s="234"/>
      <c r="H350" s="237">
        <v>4.9000000000000004</v>
      </c>
      <c r="I350" s="238"/>
      <c r="J350" s="234"/>
      <c r="K350" s="234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135</v>
      </c>
      <c r="AU350" s="243" t="s">
        <v>81</v>
      </c>
      <c r="AV350" s="13" t="s">
        <v>81</v>
      </c>
      <c r="AW350" s="13" t="s">
        <v>33</v>
      </c>
      <c r="AX350" s="13" t="s">
        <v>79</v>
      </c>
      <c r="AY350" s="243" t="s">
        <v>122</v>
      </c>
    </row>
    <row r="351" s="2" customFormat="1" ht="16.5" customHeight="1">
      <c r="A351" s="39"/>
      <c r="B351" s="40"/>
      <c r="C351" s="213" t="s">
        <v>539</v>
      </c>
      <c r="D351" s="213" t="s">
        <v>124</v>
      </c>
      <c r="E351" s="214" t="s">
        <v>540</v>
      </c>
      <c r="F351" s="215" t="s">
        <v>541</v>
      </c>
      <c r="G351" s="216" t="s">
        <v>127</v>
      </c>
      <c r="H351" s="217">
        <v>2.7000000000000002</v>
      </c>
      <c r="I351" s="218"/>
      <c r="J351" s="219">
        <f>ROUND(I351*H351,2)</f>
        <v>0</v>
      </c>
      <c r="K351" s="215" t="s">
        <v>128</v>
      </c>
      <c r="L351" s="45"/>
      <c r="M351" s="220" t="s">
        <v>19</v>
      </c>
      <c r="N351" s="221" t="s">
        <v>43</v>
      </c>
      <c r="O351" s="85"/>
      <c r="P351" s="222">
        <f>O351*H351</f>
        <v>0</v>
      </c>
      <c r="Q351" s="222">
        <v>0</v>
      </c>
      <c r="R351" s="222">
        <f>Q351*H351</f>
        <v>0</v>
      </c>
      <c r="S351" s="222">
        <v>0</v>
      </c>
      <c r="T351" s="223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4" t="s">
        <v>129</v>
      </c>
      <c r="AT351" s="224" t="s">
        <v>124</v>
      </c>
      <c r="AU351" s="224" t="s">
        <v>81</v>
      </c>
      <c r="AY351" s="18" t="s">
        <v>122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18" t="s">
        <v>79</v>
      </c>
      <c r="BK351" s="225">
        <f>ROUND(I351*H351,2)</f>
        <v>0</v>
      </c>
      <c r="BL351" s="18" t="s">
        <v>129</v>
      </c>
      <c r="BM351" s="224" t="s">
        <v>542</v>
      </c>
    </row>
    <row r="352" s="2" customFormat="1">
      <c r="A352" s="39"/>
      <c r="B352" s="40"/>
      <c r="C352" s="41"/>
      <c r="D352" s="226" t="s">
        <v>131</v>
      </c>
      <c r="E352" s="41"/>
      <c r="F352" s="227" t="s">
        <v>543</v>
      </c>
      <c r="G352" s="41"/>
      <c r="H352" s="41"/>
      <c r="I352" s="228"/>
      <c r="J352" s="41"/>
      <c r="K352" s="41"/>
      <c r="L352" s="45"/>
      <c r="M352" s="229"/>
      <c r="N352" s="230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131</v>
      </c>
      <c r="AU352" s="18" t="s">
        <v>81</v>
      </c>
    </row>
    <row r="353" s="2" customFormat="1">
      <c r="A353" s="39"/>
      <c r="B353" s="40"/>
      <c r="C353" s="41"/>
      <c r="D353" s="231" t="s">
        <v>133</v>
      </c>
      <c r="E353" s="41"/>
      <c r="F353" s="232" t="s">
        <v>544</v>
      </c>
      <c r="G353" s="41"/>
      <c r="H353" s="41"/>
      <c r="I353" s="228"/>
      <c r="J353" s="41"/>
      <c r="K353" s="41"/>
      <c r="L353" s="45"/>
      <c r="M353" s="229"/>
      <c r="N353" s="230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133</v>
      </c>
      <c r="AU353" s="18" t="s">
        <v>81</v>
      </c>
    </row>
    <row r="354" s="13" customFormat="1">
      <c r="A354" s="13"/>
      <c r="B354" s="233"/>
      <c r="C354" s="234"/>
      <c r="D354" s="226" t="s">
        <v>135</v>
      </c>
      <c r="E354" s="235" t="s">
        <v>19</v>
      </c>
      <c r="F354" s="236" t="s">
        <v>145</v>
      </c>
      <c r="G354" s="234"/>
      <c r="H354" s="237">
        <v>2.7000000000000002</v>
      </c>
      <c r="I354" s="238"/>
      <c r="J354" s="234"/>
      <c r="K354" s="234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135</v>
      </c>
      <c r="AU354" s="243" t="s">
        <v>81</v>
      </c>
      <c r="AV354" s="13" t="s">
        <v>81</v>
      </c>
      <c r="AW354" s="13" t="s">
        <v>33</v>
      </c>
      <c r="AX354" s="13" t="s">
        <v>79</v>
      </c>
      <c r="AY354" s="243" t="s">
        <v>122</v>
      </c>
    </row>
    <row r="355" s="12" customFormat="1" ht="22.8" customHeight="1">
      <c r="A355" s="12"/>
      <c r="B355" s="197"/>
      <c r="C355" s="198"/>
      <c r="D355" s="199" t="s">
        <v>71</v>
      </c>
      <c r="E355" s="211" t="s">
        <v>545</v>
      </c>
      <c r="F355" s="211" t="s">
        <v>546</v>
      </c>
      <c r="G355" s="198"/>
      <c r="H355" s="198"/>
      <c r="I355" s="201"/>
      <c r="J355" s="212">
        <f>BK355</f>
        <v>0</v>
      </c>
      <c r="K355" s="198"/>
      <c r="L355" s="203"/>
      <c r="M355" s="204"/>
      <c r="N355" s="205"/>
      <c r="O355" s="205"/>
      <c r="P355" s="206">
        <f>SUM(P356:P396)</f>
        <v>0</v>
      </c>
      <c r="Q355" s="205"/>
      <c r="R355" s="206">
        <f>SUM(R356:R396)</f>
        <v>0</v>
      </c>
      <c r="S355" s="205"/>
      <c r="T355" s="207">
        <f>SUM(T356:T396)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08" t="s">
        <v>79</v>
      </c>
      <c r="AT355" s="209" t="s">
        <v>71</v>
      </c>
      <c r="AU355" s="209" t="s">
        <v>79</v>
      </c>
      <c r="AY355" s="208" t="s">
        <v>122</v>
      </c>
      <c r="BK355" s="210">
        <f>SUM(BK356:BK396)</f>
        <v>0</v>
      </c>
    </row>
    <row r="356" s="2" customFormat="1" ht="16.5" customHeight="1">
      <c r="A356" s="39"/>
      <c r="B356" s="40"/>
      <c r="C356" s="213" t="s">
        <v>547</v>
      </c>
      <c r="D356" s="213" t="s">
        <v>124</v>
      </c>
      <c r="E356" s="214" t="s">
        <v>548</v>
      </c>
      <c r="F356" s="215" t="s">
        <v>549</v>
      </c>
      <c r="G356" s="216" t="s">
        <v>249</v>
      </c>
      <c r="H356" s="217">
        <v>735.476</v>
      </c>
      <c r="I356" s="218"/>
      <c r="J356" s="219">
        <f>ROUND(I356*H356,2)</f>
        <v>0</v>
      </c>
      <c r="K356" s="215" t="s">
        <v>128</v>
      </c>
      <c r="L356" s="45"/>
      <c r="M356" s="220" t="s">
        <v>19</v>
      </c>
      <c r="N356" s="221" t="s">
        <v>43</v>
      </c>
      <c r="O356" s="85"/>
      <c r="P356" s="222">
        <f>O356*H356</f>
        <v>0</v>
      </c>
      <c r="Q356" s="222">
        <v>0</v>
      </c>
      <c r="R356" s="222">
        <f>Q356*H356</f>
        <v>0</v>
      </c>
      <c r="S356" s="222">
        <v>0</v>
      </c>
      <c r="T356" s="223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4" t="s">
        <v>129</v>
      </c>
      <c r="AT356" s="224" t="s">
        <v>124</v>
      </c>
      <c r="AU356" s="224" t="s">
        <v>81</v>
      </c>
      <c r="AY356" s="18" t="s">
        <v>122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8" t="s">
        <v>79</v>
      </c>
      <c r="BK356" s="225">
        <f>ROUND(I356*H356,2)</f>
        <v>0</v>
      </c>
      <c r="BL356" s="18" t="s">
        <v>129</v>
      </c>
      <c r="BM356" s="224" t="s">
        <v>550</v>
      </c>
    </row>
    <row r="357" s="2" customFormat="1">
      <c r="A357" s="39"/>
      <c r="B357" s="40"/>
      <c r="C357" s="41"/>
      <c r="D357" s="226" t="s">
        <v>131</v>
      </c>
      <c r="E357" s="41"/>
      <c r="F357" s="227" t="s">
        <v>551</v>
      </c>
      <c r="G357" s="41"/>
      <c r="H357" s="41"/>
      <c r="I357" s="228"/>
      <c r="J357" s="41"/>
      <c r="K357" s="41"/>
      <c r="L357" s="45"/>
      <c r="M357" s="229"/>
      <c r="N357" s="230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131</v>
      </c>
      <c r="AU357" s="18" t="s">
        <v>81</v>
      </c>
    </row>
    <row r="358" s="2" customFormat="1">
      <c r="A358" s="39"/>
      <c r="B358" s="40"/>
      <c r="C358" s="41"/>
      <c r="D358" s="231" t="s">
        <v>133</v>
      </c>
      <c r="E358" s="41"/>
      <c r="F358" s="232" t="s">
        <v>552</v>
      </c>
      <c r="G358" s="41"/>
      <c r="H358" s="41"/>
      <c r="I358" s="228"/>
      <c r="J358" s="41"/>
      <c r="K358" s="41"/>
      <c r="L358" s="45"/>
      <c r="M358" s="229"/>
      <c r="N358" s="230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133</v>
      </c>
      <c r="AU358" s="18" t="s">
        <v>81</v>
      </c>
    </row>
    <row r="359" s="2" customFormat="1">
      <c r="A359" s="39"/>
      <c r="B359" s="40"/>
      <c r="C359" s="41"/>
      <c r="D359" s="226" t="s">
        <v>229</v>
      </c>
      <c r="E359" s="41"/>
      <c r="F359" s="255" t="s">
        <v>553</v>
      </c>
      <c r="G359" s="41"/>
      <c r="H359" s="41"/>
      <c r="I359" s="228"/>
      <c r="J359" s="41"/>
      <c r="K359" s="41"/>
      <c r="L359" s="45"/>
      <c r="M359" s="229"/>
      <c r="N359" s="230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229</v>
      </c>
      <c r="AU359" s="18" t="s">
        <v>81</v>
      </c>
    </row>
    <row r="360" s="15" customFormat="1">
      <c r="A360" s="15"/>
      <c r="B360" s="266"/>
      <c r="C360" s="267"/>
      <c r="D360" s="226" t="s">
        <v>135</v>
      </c>
      <c r="E360" s="268" t="s">
        <v>19</v>
      </c>
      <c r="F360" s="269" t="s">
        <v>554</v>
      </c>
      <c r="G360" s="267"/>
      <c r="H360" s="268" t="s">
        <v>19</v>
      </c>
      <c r="I360" s="270"/>
      <c r="J360" s="267"/>
      <c r="K360" s="267"/>
      <c r="L360" s="271"/>
      <c r="M360" s="272"/>
      <c r="N360" s="273"/>
      <c r="O360" s="273"/>
      <c r="P360" s="273"/>
      <c r="Q360" s="273"/>
      <c r="R360" s="273"/>
      <c r="S360" s="273"/>
      <c r="T360" s="274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5" t="s">
        <v>135</v>
      </c>
      <c r="AU360" s="275" t="s">
        <v>81</v>
      </c>
      <c r="AV360" s="15" t="s">
        <v>79</v>
      </c>
      <c r="AW360" s="15" t="s">
        <v>33</v>
      </c>
      <c r="AX360" s="15" t="s">
        <v>72</v>
      </c>
      <c r="AY360" s="275" t="s">
        <v>122</v>
      </c>
    </row>
    <row r="361" s="13" customFormat="1">
      <c r="A361" s="13"/>
      <c r="B361" s="233"/>
      <c r="C361" s="234"/>
      <c r="D361" s="226" t="s">
        <v>135</v>
      </c>
      <c r="E361" s="235" t="s">
        <v>19</v>
      </c>
      <c r="F361" s="236" t="s">
        <v>555</v>
      </c>
      <c r="G361" s="234"/>
      <c r="H361" s="237">
        <v>77.638000000000005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135</v>
      </c>
      <c r="AU361" s="243" t="s">
        <v>81</v>
      </c>
      <c r="AV361" s="13" t="s">
        <v>81</v>
      </c>
      <c r="AW361" s="13" t="s">
        <v>33</v>
      </c>
      <c r="AX361" s="13" t="s">
        <v>72</v>
      </c>
      <c r="AY361" s="243" t="s">
        <v>122</v>
      </c>
    </row>
    <row r="362" s="13" customFormat="1">
      <c r="A362" s="13"/>
      <c r="B362" s="233"/>
      <c r="C362" s="234"/>
      <c r="D362" s="226" t="s">
        <v>135</v>
      </c>
      <c r="E362" s="235" t="s">
        <v>19</v>
      </c>
      <c r="F362" s="236" t="s">
        <v>556</v>
      </c>
      <c r="G362" s="234"/>
      <c r="H362" s="237">
        <v>6.1820000000000004</v>
      </c>
      <c r="I362" s="238"/>
      <c r="J362" s="234"/>
      <c r="K362" s="234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135</v>
      </c>
      <c r="AU362" s="243" t="s">
        <v>81</v>
      </c>
      <c r="AV362" s="13" t="s">
        <v>81</v>
      </c>
      <c r="AW362" s="13" t="s">
        <v>33</v>
      </c>
      <c r="AX362" s="13" t="s">
        <v>72</v>
      </c>
      <c r="AY362" s="243" t="s">
        <v>122</v>
      </c>
    </row>
    <row r="363" s="13" customFormat="1">
      <c r="A363" s="13"/>
      <c r="B363" s="233"/>
      <c r="C363" s="234"/>
      <c r="D363" s="226" t="s">
        <v>135</v>
      </c>
      <c r="E363" s="235" t="s">
        <v>19</v>
      </c>
      <c r="F363" s="236" t="s">
        <v>557</v>
      </c>
      <c r="G363" s="234"/>
      <c r="H363" s="237">
        <v>1.7070000000000001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135</v>
      </c>
      <c r="AU363" s="243" t="s">
        <v>81</v>
      </c>
      <c r="AV363" s="13" t="s">
        <v>81</v>
      </c>
      <c r="AW363" s="13" t="s">
        <v>33</v>
      </c>
      <c r="AX363" s="13" t="s">
        <v>72</v>
      </c>
      <c r="AY363" s="243" t="s">
        <v>122</v>
      </c>
    </row>
    <row r="364" s="13" customFormat="1">
      <c r="A364" s="13"/>
      <c r="B364" s="233"/>
      <c r="C364" s="234"/>
      <c r="D364" s="226" t="s">
        <v>135</v>
      </c>
      <c r="E364" s="235" t="s">
        <v>19</v>
      </c>
      <c r="F364" s="236" t="s">
        <v>558</v>
      </c>
      <c r="G364" s="234"/>
      <c r="H364" s="237">
        <v>7.0179999999999998</v>
      </c>
      <c r="I364" s="238"/>
      <c r="J364" s="234"/>
      <c r="K364" s="234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135</v>
      </c>
      <c r="AU364" s="243" t="s">
        <v>81</v>
      </c>
      <c r="AV364" s="13" t="s">
        <v>81</v>
      </c>
      <c r="AW364" s="13" t="s">
        <v>33</v>
      </c>
      <c r="AX364" s="13" t="s">
        <v>72</v>
      </c>
      <c r="AY364" s="243" t="s">
        <v>122</v>
      </c>
    </row>
    <row r="365" s="13" customFormat="1">
      <c r="A365" s="13"/>
      <c r="B365" s="233"/>
      <c r="C365" s="234"/>
      <c r="D365" s="226" t="s">
        <v>135</v>
      </c>
      <c r="E365" s="235" t="s">
        <v>19</v>
      </c>
      <c r="F365" s="236" t="s">
        <v>559</v>
      </c>
      <c r="G365" s="234"/>
      <c r="H365" s="237">
        <v>98.605000000000004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135</v>
      </c>
      <c r="AU365" s="243" t="s">
        <v>81</v>
      </c>
      <c r="AV365" s="13" t="s">
        <v>81</v>
      </c>
      <c r="AW365" s="13" t="s">
        <v>33</v>
      </c>
      <c r="AX365" s="13" t="s">
        <v>72</v>
      </c>
      <c r="AY365" s="243" t="s">
        <v>122</v>
      </c>
    </row>
    <row r="366" s="13" customFormat="1">
      <c r="A366" s="13"/>
      <c r="B366" s="233"/>
      <c r="C366" s="234"/>
      <c r="D366" s="226" t="s">
        <v>135</v>
      </c>
      <c r="E366" s="235" t="s">
        <v>19</v>
      </c>
      <c r="F366" s="236" t="s">
        <v>198</v>
      </c>
      <c r="G366" s="234"/>
      <c r="H366" s="237">
        <v>97.099999999999994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135</v>
      </c>
      <c r="AU366" s="243" t="s">
        <v>81</v>
      </c>
      <c r="AV366" s="13" t="s">
        <v>81</v>
      </c>
      <c r="AW366" s="13" t="s">
        <v>33</v>
      </c>
      <c r="AX366" s="13" t="s">
        <v>72</v>
      </c>
      <c r="AY366" s="243" t="s">
        <v>122</v>
      </c>
    </row>
    <row r="367" s="13" customFormat="1">
      <c r="A367" s="13"/>
      <c r="B367" s="233"/>
      <c r="C367" s="234"/>
      <c r="D367" s="226" t="s">
        <v>135</v>
      </c>
      <c r="E367" s="235" t="s">
        <v>19</v>
      </c>
      <c r="F367" s="236" t="s">
        <v>560</v>
      </c>
      <c r="G367" s="234"/>
      <c r="H367" s="237">
        <v>0.27000000000000002</v>
      </c>
      <c r="I367" s="238"/>
      <c r="J367" s="234"/>
      <c r="K367" s="234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135</v>
      </c>
      <c r="AU367" s="243" t="s">
        <v>81</v>
      </c>
      <c r="AV367" s="13" t="s">
        <v>81</v>
      </c>
      <c r="AW367" s="13" t="s">
        <v>33</v>
      </c>
      <c r="AX367" s="13" t="s">
        <v>72</v>
      </c>
      <c r="AY367" s="243" t="s">
        <v>122</v>
      </c>
    </row>
    <row r="368" s="15" customFormat="1">
      <c r="A368" s="15"/>
      <c r="B368" s="266"/>
      <c r="C368" s="267"/>
      <c r="D368" s="226" t="s">
        <v>135</v>
      </c>
      <c r="E368" s="268" t="s">
        <v>19</v>
      </c>
      <c r="F368" s="269" t="s">
        <v>561</v>
      </c>
      <c r="G368" s="267"/>
      <c r="H368" s="268" t="s">
        <v>19</v>
      </c>
      <c r="I368" s="270"/>
      <c r="J368" s="267"/>
      <c r="K368" s="267"/>
      <c r="L368" s="271"/>
      <c r="M368" s="272"/>
      <c r="N368" s="273"/>
      <c r="O368" s="273"/>
      <c r="P368" s="273"/>
      <c r="Q368" s="273"/>
      <c r="R368" s="273"/>
      <c r="S368" s="273"/>
      <c r="T368" s="274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75" t="s">
        <v>135</v>
      </c>
      <c r="AU368" s="275" t="s">
        <v>81</v>
      </c>
      <c r="AV368" s="15" t="s">
        <v>79</v>
      </c>
      <c r="AW368" s="15" t="s">
        <v>33</v>
      </c>
      <c r="AX368" s="15" t="s">
        <v>72</v>
      </c>
      <c r="AY368" s="275" t="s">
        <v>122</v>
      </c>
    </row>
    <row r="369" s="13" customFormat="1">
      <c r="A369" s="13"/>
      <c r="B369" s="233"/>
      <c r="C369" s="234"/>
      <c r="D369" s="226" t="s">
        <v>135</v>
      </c>
      <c r="E369" s="235" t="s">
        <v>19</v>
      </c>
      <c r="F369" s="236" t="s">
        <v>562</v>
      </c>
      <c r="G369" s="234"/>
      <c r="H369" s="237">
        <v>1.26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135</v>
      </c>
      <c r="AU369" s="243" t="s">
        <v>81</v>
      </c>
      <c r="AV369" s="13" t="s">
        <v>81</v>
      </c>
      <c r="AW369" s="13" t="s">
        <v>33</v>
      </c>
      <c r="AX369" s="13" t="s">
        <v>72</v>
      </c>
      <c r="AY369" s="243" t="s">
        <v>122</v>
      </c>
    </row>
    <row r="370" s="13" customFormat="1">
      <c r="A370" s="13"/>
      <c r="B370" s="233"/>
      <c r="C370" s="234"/>
      <c r="D370" s="226" t="s">
        <v>135</v>
      </c>
      <c r="E370" s="235" t="s">
        <v>19</v>
      </c>
      <c r="F370" s="236" t="s">
        <v>563</v>
      </c>
      <c r="G370" s="234"/>
      <c r="H370" s="237">
        <v>15.300000000000001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135</v>
      </c>
      <c r="AU370" s="243" t="s">
        <v>81</v>
      </c>
      <c r="AV370" s="13" t="s">
        <v>81</v>
      </c>
      <c r="AW370" s="13" t="s">
        <v>33</v>
      </c>
      <c r="AX370" s="13" t="s">
        <v>72</v>
      </c>
      <c r="AY370" s="243" t="s">
        <v>122</v>
      </c>
    </row>
    <row r="371" s="13" customFormat="1">
      <c r="A371" s="13"/>
      <c r="B371" s="233"/>
      <c r="C371" s="234"/>
      <c r="D371" s="226" t="s">
        <v>135</v>
      </c>
      <c r="E371" s="235" t="s">
        <v>19</v>
      </c>
      <c r="F371" s="236" t="s">
        <v>564</v>
      </c>
      <c r="G371" s="234"/>
      <c r="H371" s="237">
        <v>381.132</v>
      </c>
      <c r="I371" s="238"/>
      <c r="J371" s="234"/>
      <c r="K371" s="234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135</v>
      </c>
      <c r="AU371" s="243" t="s">
        <v>81</v>
      </c>
      <c r="AV371" s="13" t="s">
        <v>81</v>
      </c>
      <c r="AW371" s="13" t="s">
        <v>33</v>
      </c>
      <c r="AX371" s="13" t="s">
        <v>72</v>
      </c>
      <c r="AY371" s="243" t="s">
        <v>122</v>
      </c>
    </row>
    <row r="372" s="13" customFormat="1">
      <c r="A372" s="13"/>
      <c r="B372" s="233"/>
      <c r="C372" s="234"/>
      <c r="D372" s="226" t="s">
        <v>135</v>
      </c>
      <c r="E372" s="235" t="s">
        <v>19</v>
      </c>
      <c r="F372" s="236" t="s">
        <v>565</v>
      </c>
      <c r="G372" s="234"/>
      <c r="H372" s="237">
        <v>4.6559999999999997</v>
      </c>
      <c r="I372" s="238"/>
      <c r="J372" s="234"/>
      <c r="K372" s="234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135</v>
      </c>
      <c r="AU372" s="243" t="s">
        <v>81</v>
      </c>
      <c r="AV372" s="13" t="s">
        <v>81</v>
      </c>
      <c r="AW372" s="13" t="s">
        <v>33</v>
      </c>
      <c r="AX372" s="13" t="s">
        <v>72</v>
      </c>
      <c r="AY372" s="243" t="s">
        <v>122</v>
      </c>
    </row>
    <row r="373" s="13" customFormat="1">
      <c r="A373" s="13"/>
      <c r="B373" s="233"/>
      <c r="C373" s="234"/>
      <c r="D373" s="226" t="s">
        <v>135</v>
      </c>
      <c r="E373" s="235" t="s">
        <v>19</v>
      </c>
      <c r="F373" s="236" t="s">
        <v>566</v>
      </c>
      <c r="G373" s="234"/>
      <c r="H373" s="237">
        <v>31.239999999999998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135</v>
      </c>
      <c r="AU373" s="243" t="s">
        <v>81</v>
      </c>
      <c r="AV373" s="13" t="s">
        <v>81</v>
      </c>
      <c r="AW373" s="13" t="s">
        <v>33</v>
      </c>
      <c r="AX373" s="13" t="s">
        <v>72</v>
      </c>
      <c r="AY373" s="243" t="s">
        <v>122</v>
      </c>
    </row>
    <row r="374" s="15" customFormat="1">
      <c r="A374" s="15"/>
      <c r="B374" s="266"/>
      <c r="C374" s="267"/>
      <c r="D374" s="226" t="s">
        <v>135</v>
      </c>
      <c r="E374" s="268" t="s">
        <v>19</v>
      </c>
      <c r="F374" s="269" t="s">
        <v>567</v>
      </c>
      <c r="G374" s="267"/>
      <c r="H374" s="268" t="s">
        <v>19</v>
      </c>
      <c r="I374" s="270"/>
      <c r="J374" s="267"/>
      <c r="K374" s="267"/>
      <c r="L374" s="271"/>
      <c r="M374" s="272"/>
      <c r="N374" s="273"/>
      <c r="O374" s="273"/>
      <c r="P374" s="273"/>
      <c r="Q374" s="273"/>
      <c r="R374" s="273"/>
      <c r="S374" s="273"/>
      <c r="T374" s="274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75" t="s">
        <v>135</v>
      </c>
      <c r="AU374" s="275" t="s">
        <v>81</v>
      </c>
      <c r="AV374" s="15" t="s">
        <v>79</v>
      </c>
      <c r="AW374" s="15" t="s">
        <v>33</v>
      </c>
      <c r="AX374" s="15" t="s">
        <v>72</v>
      </c>
      <c r="AY374" s="275" t="s">
        <v>122</v>
      </c>
    </row>
    <row r="375" s="13" customFormat="1">
      <c r="A375" s="13"/>
      <c r="B375" s="233"/>
      <c r="C375" s="234"/>
      <c r="D375" s="226" t="s">
        <v>135</v>
      </c>
      <c r="E375" s="235" t="s">
        <v>19</v>
      </c>
      <c r="F375" s="236" t="s">
        <v>568</v>
      </c>
      <c r="G375" s="234"/>
      <c r="H375" s="237">
        <v>13.368</v>
      </c>
      <c r="I375" s="238"/>
      <c r="J375" s="234"/>
      <c r="K375" s="234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135</v>
      </c>
      <c r="AU375" s="243" t="s">
        <v>81</v>
      </c>
      <c r="AV375" s="13" t="s">
        <v>81</v>
      </c>
      <c r="AW375" s="13" t="s">
        <v>33</v>
      </c>
      <c r="AX375" s="13" t="s">
        <v>72</v>
      </c>
      <c r="AY375" s="243" t="s">
        <v>122</v>
      </c>
    </row>
    <row r="376" s="14" customFormat="1">
      <c r="A376" s="14"/>
      <c r="B376" s="244"/>
      <c r="C376" s="245"/>
      <c r="D376" s="226" t="s">
        <v>135</v>
      </c>
      <c r="E376" s="246" t="s">
        <v>19</v>
      </c>
      <c r="F376" s="247" t="s">
        <v>139</v>
      </c>
      <c r="G376" s="245"/>
      <c r="H376" s="248">
        <v>735.476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4" t="s">
        <v>135</v>
      </c>
      <c r="AU376" s="254" t="s">
        <v>81</v>
      </c>
      <c r="AV376" s="14" t="s">
        <v>129</v>
      </c>
      <c r="AW376" s="14" t="s">
        <v>33</v>
      </c>
      <c r="AX376" s="14" t="s">
        <v>79</v>
      </c>
      <c r="AY376" s="254" t="s">
        <v>122</v>
      </c>
    </row>
    <row r="377" s="2" customFormat="1" ht="16.5" customHeight="1">
      <c r="A377" s="39"/>
      <c r="B377" s="40"/>
      <c r="C377" s="213" t="s">
        <v>569</v>
      </c>
      <c r="D377" s="213" t="s">
        <v>124</v>
      </c>
      <c r="E377" s="214" t="s">
        <v>570</v>
      </c>
      <c r="F377" s="215" t="s">
        <v>571</v>
      </c>
      <c r="G377" s="216" t="s">
        <v>249</v>
      </c>
      <c r="H377" s="217">
        <v>16180.472</v>
      </c>
      <c r="I377" s="218"/>
      <c r="J377" s="219">
        <f>ROUND(I377*H377,2)</f>
        <v>0</v>
      </c>
      <c r="K377" s="215" t="s">
        <v>128</v>
      </c>
      <c r="L377" s="45"/>
      <c r="M377" s="220" t="s">
        <v>19</v>
      </c>
      <c r="N377" s="221" t="s">
        <v>43</v>
      </c>
      <c r="O377" s="85"/>
      <c r="P377" s="222">
        <f>O377*H377</f>
        <v>0</v>
      </c>
      <c r="Q377" s="222">
        <v>0</v>
      </c>
      <c r="R377" s="222">
        <f>Q377*H377</f>
        <v>0</v>
      </c>
      <c r="S377" s="222">
        <v>0</v>
      </c>
      <c r="T377" s="223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4" t="s">
        <v>129</v>
      </c>
      <c r="AT377" s="224" t="s">
        <v>124</v>
      </c>
      <c r="AU377" s="224" t="s">
        <v>81</v>
      </c>
      <c r="AY377" s="18" t="s">
        <v>122</v>
      </c>
      <c r="BE377" s="225">
        <f>IF(N377="základní",J377,0)</f>
        <v>0</v>
      </c>
      <c r="BF377" s="225">
        <f>IF(N377="snížená",J377,0)</f>
        <v>0</v>
      </c>
      <c r="BG377" s="225">
        <f>IF(N377="zákl. přenesená",J377,0)</f>
        <v>0</v>
      </c>
      <c r="BH377" s="225">
        <f>IF(N377="sníž. přenesená",J377,0)</f>
        <v>0</v>
      </c>
      <c r="BI377" s="225">
        <f>IF(N377="nulová",J377,0)</f>
        <v>0</v>
      </c>
      <c r="BJ377" s="18" t="s">
        <v>79</v>
      </c>
      <c r="BK377" s="225">
        <f>ROUND(I377*H377,2)</f>
        <v>0</v>
      </c>
      <c r="BL377" s="18" t="s">
        <v>129</v>
      </c>
      <c r="BM377" s="224" t="s">
        <v>572</v>
      </c>
    </row>
    <row r="378" s="2" customFormat="1">
      <c r="A378" s="39"/>
      <c r="B378" s="40"/>
      <c r="C378" s="41"/>
      <c r="D378" s="226" t="s">
        <v>131</v>
      </c>
      <c r="E378" s="41"/>
      <c r="F378" s="227" t="s">
        <v>573</v>
      </c>
      <c r="G378" s="41"/>
      <c r="H378" s="41"/>
      <c r="I378" s="228"/>
      <c r="J378" s="41"/>
      <c r="K378" s="41"/>
      <c r="L378" s="45"/>
      <c r="M378" s="229"/>
      <c r="N378" s="230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131</v>
      </c>
      <c r="AU378" s="18" t="s">
        <v>81</v>
      </c>
    </row>
    <row r="379" s="2" customFormat="1">
      <c r="A379" s="39"/>
      <c r="B379" s="40"/>
      <c r="C379" s="41"/>
      <c r="D379" s="231" t="s">
        <v>133</v>
      </c>
      <c r="E379" s="41"/>
      <c r="F379" s="232" t="s">
        <v>574</v>
      </c>
      <c r="G379" s="41"/>
      <c r="H379" s="41"/>
      <c r="I379" s="228"/>
      <c r="J379" s="41"/>
      <c r="K379" s="41"/>
      <c r="L379" s="45"/>
      <c r="M379" s="229"/>
      <c r="N379" s="230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133</v>
      </c>
      <c r="AU379" s="18" t="s">
        <v>81</v>
      </c>
    </row>
    <row r="380" s="2" customFormat="1">
      <c r="A380" s="39"/>
      <c r="B380" s="40"/>
      <c r="C380" s="41"/>
      <c r="D380" s="226" t="s">
        <v>229</v>
      </c>
      <c r="E380" s="41"/>
      <c r="F380" s="255" t="s">
        <v>553</v>
      </c>
      <c r="G380" s="41"/>
      <c r="H380" s="41"/>
      <c r="I380" s="228"/>
      <c r="J380" s="41"/>
      <c r="K380" s="41"/>
      <c r="L380" s="45"/>
      <c r="M380" s="229"/>
      <c r="N380" s="230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229</v>
      </c>
      <c r="AU380" s="18" t="s">
        <v>81</v>
      </c>
    </row>
    <row r="381" s="13" customFormat="1">
      <c r="A381" s="13"/>
      <c r="B381" s="233"/>
      <c r="C381" s="234"/>
      <c r="D381" s="226" t="s">
        <v>135</v>
      </c>
      <c r="E381" s="235" t="s">
        <v>19</v>
      </c>
      <c r="F381" s="236" t="s">
        <v>575</v>
      </c>
      <c r="G381" s="234"/>
      <c r="H381" s="237">
        <v>16180.472</v>
      </c>
      <c r="I381" s="238"/>
      <c r="J381" s="234"/>
      <c r="K381" s="234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135</v>
      </c>
      <c r="AU381" s="243" t="s">
        <v>81</v>
      </c>
      <c r="AV381" s="13" t="s">
        <v>81</v>
      </c>
      <c r="AW381" s="13" t="s">
        <v>33</v>
      </c>
      <c r="AX381" s="13" t="s">
        <v>79</v>
      </c>
      <c r="AY381" s="243" t="s">
        <v>122</v>
      </c>
    </row>
    <row r="382" s="2" customFormat="1" ht="24.15" customHeight="1">
      <c r="A382" s="39"/>
      <c r="B382" s="40"/>
      <c r="C382" s="213" t="s">
        <v>576</v>
      </c>
      <c r="D382" s="213" t="s">
        <v>124</v>
      </c>
      <c r="E382" s="214" t="s">
        <v>577</v>
      </c>
      <c r="F382" s="215" t="s">
        <v>578</v>
      </c>
      <c r="G382" s="216" t="s">
        <v>249</v>
      </c>
      <c r="H382" s="217">
        <v>288.51999999999998</v>
      </c>
      <c r="I382" s="218"/>
      <c r="J382" s="219">
        <f>ROUND(I382*H382,2)</f>
        <v>0</v>
      </c>
      <c r="K382" s="215" t="s">
        <v>128</v>
      </c>
      <c r="L382" s="45"/>
      <c r="M382" s="220" t="s">
        <v>19</v>
      </c>
      <c r="N382" s="221" t="s">
        <v>43</v>
      </c>
      <c r="O382" s="85"/>
      <c r="P382" s="222">
        <f>O382*H382</f>
        <v>0</v>
      </c>
      <c r="Q382" s="222">
        <v>0</v>
      </c>
      <c r="R382" s="222">
        <f>Q382*H382</f>
        <v>0</v>
      </c>
      <c r="S382" s="222">
        <v>0</v>
      </c>
      <c r="T382" s="223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4" t="s">
        <v>129</v>
      </c>
      <c r="AT382" s="224" t="s">
        <v>124</v>
      </c>
      <c r="AU382" s="224" t="s">
        <v>81</v>
      </c>
      <c r="AY382" s="18" t="s">
        <v>122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8" t="s">
        <v>79</v>
      </c>
      <c r="BK382" s="225">
        <f>ROUND(I382*H382,2)</f>
        <v>0</v>
      </c>
      <c r="BL382" s="18" t="s">
        <v>129</v>
      </c>
      <c r="BM382" s="224" t="s">
        <v>579</v>
      </c>
    </row>
    <row r="383" s="2" customFormat="1">
      <c r="A383" s="39"/>
      <c r="B383" s="40"/>
      <c r="C383" s="41"/>
      <c r="D383" s="226" t="s">
        <v>131</v>
      </c>
      <c r="E383" s="41"/>
      <c r="F383" s="227" t="s">
        <v>580</v>
      </c>
      <c r="G383" s="41"/>
      <c r="H383" s="41"/>
      <c r="I383" s="228"/>
      <c r="J383" s="41"/>
      <c r="K383" s="41"/>
      <c r="L383" s="45"/>
      <c r="M383" s="229"/>
      <c r="N383" s="230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131</v>
      </c>
      <c r="AU383" s="18" t="s">
        <v>81</v>
      </c>
    </row>
    <row r="384" s="2" customFormat="1">
      <c r="A384" s="39"/>
      <c r="B384" s="40"/>
      <c r="C384" s="41"/>
      <c r="D384" s="231" t="s">
        <v>133</v>
      </c>
      <c r="E384" s="41"/>
      <c r="F384" s="232" t="s">
        <v>581</v>
      </c>
      <c r="G384" s="41"/>
      <c r="H384" s="41"/>
      <c r="I384" s="228"/>
      <c r="J384" s="41"/>
      <c r="K384" s="41"/>
      <c r="L384" s="45"/>
      <c r="M384" s="229"/>
      <c r="N384" s="230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133</v>
      </c>
      <c r="AU384" s="18" t="s">
        <v>81</v>
      </c>
    </row>
    <row r="385" s="2" customFormat="1">
      <c r="A385" s="39"/>
      <c r="B385" s="40"/>
      <c r="C385" s="41"/>
      <c r="D385" s="226" t="s">
        <v>229</v>
      </c>
      <c r="E385" s="41"/>
      <c r="F385" s="255" t="s">
        <v>253</v>
      </c>
      <c r="G385" s="41"/>
      <c r="H385" s="41"/>
      <c r="I385" s="228"/>
      <c r="J385" s="41"/>
      <c r="K385" s="41"/>
      <c r="L385" s="45"/>
      <c r="M385" s="229"/>
      <c r="N385" s="230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229</v>
      </c>
      <c r="AU385" s="18" t="s">
        <v>81</v>
      </c>
    </row>
    <row r="386" s="13" customFormat="1">
      <c r="A386" s="13"/>
      <c r="B386" s="233"/>
      <c r="C386" s="234"/>
      <c r="D386" s="226" t="s">
        <v>135</v>
      </c>
      <c r="E386" s="235" t="s">
        <v>19</v>
      </c>
      <c r="F386" s="236" t="s">
        <v>582</v>
      </c>
      <c r="G386" s="234"/>
      <c r="H386" s="237">
        <v>288.51999999999998</v>
      </c>
      <c r="I386" s="238"/>
      <c r="J386" s="234"/>
      <c r="K386" s="234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135</v>
      </c>
      <c r="AU386" s="243" t="s">
        <v>81</v>
      </c>
      <c r="AV386" s="13" t="s">
        <v>81</v>
      </c>
      <c r="AW386" s="13" t="s">
        <v>33</v>
      </c>
      <c r="AX386" s="13" t="s">
        <v>79</v>
      </c>
      <c r="AY386" s="243" t="s">
        <v>122</v>
      </c>
    </row>
    <row r="387" s="2" customFormat="1" ht="24.15" customHeight="1">
      <c r="A387" s="39"/>
      <c r="B387" s="40"/>
      <c r="C387" s="213" t="s">
        <v>583</v>
      </c>
      <c r="D387" s="213" t="s">
        <v>124</v>
      </c>
      <c r="E387" s="214" t="s">
        <v>584</v>
      </c>
      <c r="F387" s="215" t="s">
        <v>251</v>
      </c>
      <c r="G387" s="216" t="s">
        <v>249</v>
      </c>
      <c r="H387" s="217">
        <v>433.58800000000002</v>
      </c>
      <c r="I387" s="218"/>
      <c r="J387" s="219">
        <f>ROUND(I387*H387,2)</f>
        <v>0</v>
      </c>
      <c r="K387" s="215" t="s">
        <v>128</v>
      </c>
      <c r="L387" s="45"/>
      <c r="M387" s="220" t="s">
        <v>19</v>
      </c>
      <c r="N387" s="221" t="s">
        <v>43</v>
      </c>
      <c r="O387" s="85"/>
      <c r="P387" s="222">
        <f>O387*H387</f>
        <v>0</v>
      </c>
      <c r="Q387" s="222">
        <v>0</v>
      </c>
      <c r="R387" s="222">
        <f>Q387*H387</f>
        <v>0</v>
      </c>
      <c r="S387" s="222">
        <v>0</v>
      </c>
      <c r="T387" s="223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4" t="s">
        <v>129</v>
      </c>
      <c r="AT387" s="224" t="s">
        <v>124</v>
      </c>
      <c r="AU387" s="224" t="s">
        <v>81</v>
      </c>
      <c r="AY387" s="18" t="s">
        <v>122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8" t="s">
        <v>79</v>
      </c>
      <c r="BK387" s="225">
        <f>ROUND(I387*H387,2)</f>
        <v>0</v>
      </c>
      <c r="BL387" s="18" t="s">
        <v>129</v>
      </c>
      <c r="BM387" s="224" t="s">
        <v>585</v>
      </c>
    </row>
    <row r="388" s="2" customFormat="1">
      <c r="A388" s="39"/>
      <c r="B388" s="40"/>
      <c r="C388" s="41"/>
      <c r="D388" s="226" t="s">
        <v>131</v>
      </c>
      <c r="E388" s="41"/>
      <c r="F388" s="227" t="s">
        <v>251</v>
      </c>
      <c r="G388" s="41"/>
      <c r="H388" s="41"/>
      <c r="I388" s="228"/>
      <c r="J388" s="41"/>
      <c r="K388" s="41"/>
      <c r="L388" s="45"/>
      <c r="M388" s="229"/>
      <c r="N388" s="230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131</v>
      </c>
      <c r="AU388" s="18" t="s">
        <v>81</v>
      </c>
    </row>
    <row r="389" s="2" customFormat="1">
      <c r="A389" s="39"/>
      <c r="B389" s="40"/>
      <c r="C389" s="41"/>
      <c r="D389" s="231" t="s">
        <v>133</v>
      </c>
      <c r="E389" s="41"/>
      <c r="F389" s="232" t="s">
        <v>586</v>
      </c>
      <c r="G389" s="41"/>
      <c r="H389" s="41"/>
      <c r="I389" s="228"/>
      <c r="J389" s="41"/>
      <c r="K389" s="41"/>
      <c r="L389" s="45"/>
      <c r="M389" s="229"/>
      <c r="N389" s="230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133</v>
      </c>
      <c r="AU389" s="18" t="s">
        <v>81</v>
      </c>
    </row>
    <row r="390" s="2" customFormat="1">
      <c r="A390" s="39"/>
      <c r="B390" s="40"/>
      <c r="C390" s="41"/>
      <c r="D390" s="226" t="s">
        <v>229</v>
      </c>
      <c r="E390" s="41"/>
      <c r="F390" s="255" t="s">
        <v>253</v>
      </c>
      <c r="G390" s="41"/>
      <c r="H390" s="41"/>
      <c r="I390" s="228"/>
      <c r="J390" s="41"/>
      <c r="K390" s="41"/>
      <c r="L390" s="45"/>
      <c r="M390" s="229"/>
      <c r="N390" s="230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229</v>
      </c>
      <c r="AU390" s="18" t="s">
        <v>81</v>
      </c>
    </row>
    <row r="391" s="13" customFormat="1">
      <c r="A391" s="13"/>
      <c r="B391" s="233"/>
      <c r="C391" s="234"/>
      <c r="D391" s="226" t="s">
        <v>135</v>
      </c>
      <c r="E391" s="235" t="s">
        <v>19</v>
      </c>
      <c r="F391" s="236" t="s">
        <v>587</v>
      </c>
      <c r="G391" s="234"/>
      <c r="H391" s="237">
        <v>433.58800000000002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135</v>
      </c>
      <c r="AU391" s="243" t="s">
        <v>81</v>
      </c>
      <c r="AV391" s="13" t="s">
        <v>81</v>
      </c>
      <c r="AW391" s="13" t="s">
        <v>33</v>
      </c>
      <c r="AX391" s="13" t="s">
        <v>79</v>
      </c>
      <c r="AY391" s="243" t="s">
        <v>122</v>
      </c>
    </row>
    <row r="392" s="2" customFormat="1" ht="24.15" customHeight="1">
      <c r="A392" s="39"/>
      <c r="B392" s="40"/>
      <c r="C392" s="213" t="s">
        <v>588</v>
      </c>
      <c r="D392" s="213" t="s">
        <v>124</v>
      </c>
      <c r="E392" s="214" t="s">
        <v>589</v>
      </c>
      <c r="F392" s="215" t="s">
        <v>590</v>
      </c>
      <c r="G392" s="216" t="s">
        <v>249</v>
      </c>
      <c r="H392" s="217">
        <v>13.368</v>
      </c>
      <c r="I392" s="218"/>
      <c r="J392" s="219">
        <f>ROUND(I392*H392,2)</f>
        <v>0</v>
      </c>
      <c r="K392" s="215" t="s">
        <v>128</v>
      </c>
      <c r="L392" s="45"/>
      <c r="M392" s="220" t="s">
        <v>19</v>
      </c>
      <c r="N392" s="221" t="s">
        <v>43</v>
      </c>
      <c r="O392" s="85"/>
      <c r="P392" s="222">
        <f>O392*H392</f>
        <v>0</v>
      </c>
      <c r="Q392" s="222">
        <v>0</v>
      </c>
      <c r="R392" s="222">
        <f>Q392*H392</f>
        <v>0</v>
      </c>
      <c r="S392" s="222">
        <v>0</v>
      </c>
      <c r="T392" s="223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4" t="s">
        <v>129</v>
      </c>
      <c r="AT392" s="224" t="s">
        <v>124</v>
      </c>
      <c r="AU392" s="224" t="s">
        <v>81</v>
      </c>
      <c r="AY392" s="18" t="s">
        <v>122</v>
      </c>
      <c r="BE392" s="225">
        <f>IF(N392="základní",J392,0)</f>
        <v>0</v>
      </c>
      <c r="BF392" s="225">
        <f>IF(N392="snížená",J392,0)</f>
        <v>0</v>
      </c>
      <c r="BG392" s="225">
        <f>IF(N392="zákl. přenesená",J392,0)</f>
        <v>0</v>
      </c>
      <c r="BH392" s="225">
        <f>IF(N392="sníž. přenesená",J392,0)</f>
        <v>0</v>
      </c>
      <c r="BI392" s="225">
        <f>IF(N392="nulová",J392,0)</f>
        <v>0</v>
      </c>
      <c r="BJ392" s="18" t="s">
        <v>79</v>
      </c>
      <c r="BK392" s="225">
        <f>ROUND(I392*H392,2)</f>
        <v>0</v>
      </c>
      <c r="BL392" s="18" t="s">
        <v>129</v>
      </c>
      <c r="BM392" s="224" t="s">
        <v>591</v>
      </c>
    </row>
    <row r="393" s="2" customFormat="1">
      <c r="A393" s="39"/>
      <c r="B393" s="40"/>
      <c r="C393" s="41"/>
      <c r="D393" s="226" t="s">
        <v>131</v>
      </c>
      <c r="E393" s="41"/>
      <c r="F393" s="227" t="s">
        <v>590</v>
      </c>
      <c r="G393" s="41"/>
      <c r="H393" s="41"/>
      <c r="I393" s="228"/>
      <c r="J393" s="41"/>
      <c r="K393" s="41"/>
      <c r="L393" s="45"/>
      <c r="M393" s="229"/>
      <c r="N393" s="230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131</v>
      </c>
      <c r="AU393" s="18" t="s">
        <v>81</v>
      </c>
    </row>
    <row r="394" s="2" customFormat="1">
      <c r="A394" s="39"/>
      <c r="B394" s="40"/>
      <c r="C394" s="41"/>
      <c r="D394" s="231" t="s">
        <v>133</v>
      </c>
      <c r="E394" s="41"/>
      <c r="F394" s="232" t="s">
        <v>592</v>
      </c>
      <c r="G394" s="41"/>
      <c r="H394" s="41"/>
      <c r="I394" s="228"/>
      <c r="J394" s="41"/>
      <c r="K394" s="41"/>
      <c r="L394" s="45"/>
      <c r="M394" s="229"/>
      <c r="N394" s="230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133</v>
      </c>
      <c r="AU394" s="18" t="s">
        <v>81</v>
      </c>
    </row>
    <row r="395" s="2" customFormat="1">
      <c r="A395" s="39"/>
      <c r="B395" s="40"/>
      <c r="C395" s="41"/>
      <c r="D395" s="226" t="s">
        <v>229</v>
      </c>
      <c r="E395" s="41"/>
      <c r="F395" s="255" t="s">
        <v>253</v>
      </c>
      <c r="G395" s="41"/>
      <c r="H395" s="41"/>
      <c r="I395" s="228"/>
      <c r="J395" s="41"/>
      <c r="K395" s="41"/>
      <c r="L395" s="45"/>
      <c r="M395" s="229"/>
      <c r="N395" s="230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229</v>
      </c>
      <c r="AU395" s="18" t="s">
        <v>81</v>
      </c>
    </row>
    <row r="396" s="13" customFormat="1">
      <c r="A396" s="13"/>
      <c r="B396" s="233"/>
      <c r="C396" s="234"/>
      <c r="D396" s="226" t="s">
        <v>135</v>
      </c>
      <c r="E396" s="235" t="s">
        <v>19</v>
      </c>
      <c r="F396" s="236" t="s">
        <v>593</v>
      </c>
      <c r="G396" s="234"/>
      <c r="H396" s="237">
        <v>13.368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135</v>
      </c>
      <c r="AU396" s="243" t="s">
        <v>81</v>
      </c>
      <c r="AV396" s="13" t="s">
        <v>81</v>
      </c>
      <c r="AW396" s="13" t="s">
        <v>33</v>
      </c>
      <c r="AX396" s="13" t="s">
        <v>79</v>
      </c>
      <c r="AY396" s="243" t="s">
        <v>122</v>
      </c>
    </row>
    <row r="397" s="12" customFormat="1" ht="22.8" customHeight="1">
      <c r="A397" s="12"/>
      <c r="B397" s="197"/>
      <c r="C397" s="198"/>
      <c r="D397" s="199" t="s">
        <v>71</v>
      </c>
      <c r="E397" s="211" t="s">
        <v>594</v>
      </c>
      <c r="F397" s="211" t="s">
        <v>595</v>
      </c>
      <c r="G397" s="198"/>
      <c r="H397" s="198"/>
      <c r="I397" s="201"/>
      <c r="J397" s="212">
        <f>BK397</f>
        <v>0</v>
      </c>
      <c r="K397" s="198"/>
      <c r="L397" s="203"/>
      <c r="M397" s="204"/>
      <c r="N397" s="205"/>
      <c r="O397" s="205"/>
      <c r="P397" s="206">
        <f>SUM(P398:P400)</f>
        <v>0</v>
      </c>
      <c r="Q397" s="205"/>
      <c r="R397" s="206">
        <f>SUM(R398:R400)</f>
        <v>0</v>
      </c>
      <c r="S397" s="205"/>
      <c r="T397" s="207">
        <f>SUM(T398:T400)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8" t="s">
        <v>79</v>
      </c>
      <c r="AT397" s="209" t="s">
        <v>71</v>
      </c>
      <c r="AU397" s="209" t="s">
        <v>79</v>
      </c>
      <c r="AY397" s="208" t="s">
        <v>122</v>
      </c>
      <c r="BK397" s="210">
        <f>SUM(BK398:BK400)</f>
        <v>0</v>
      </c>
    </row>
    <row r="398" s="2" customFormat="1" ht="16.5" customHeight="1">
      <c r="A398" s="39"/>
      <c r="B398" s="40"/>
      <c r="C398" s="213" t="s">
        <v>596</v>
      </c>
      <c r="D398" s="213" t="s">
        <v>124</v>
      </c>
      <c r="E398" s="214" t="s">
        <v>597</v>
      </c>
      <c r="F398" s="215" t="s">
        <v>598</v>
      </c>
      <c r="G398" s="216" t="s">
        <v>249</v>
      </c>
      <c r="H398" s="217">
        <v>395.70600000000002</v>
      </c>
      <c r="I398" s="218"/>
      <c r="J398" s="219">
        <f>ROUND(I398*H398,2)</f>
        <v>0</v>
      </c>
      <c r="K398" s="215" t="s">
        <v>128</v>
      </c>
      <c r="L398" s="45"/>
      <c r="M398" s="220" t="s">
        <v>19</v>
      </c>
      <c r="N398" s="221" t="s">
        <v>43</v>
      </c>
      <c r="O398" s="85"/>
      <c r="P398" s="222">
        <f>O398*H398</f>
        <v>0</v>
      </c>
      <c r="Q398" s="222">
        <v>0</v>
      </c>
      <c r="R398" s="222">
        <f>Q398*H398</f>
        <v>0</v>
      </c>
      <c r="S398" s="222">
        <v>0</v>
      </c>
      <c r="T398" s="223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4" t="s">
        <v>129</v>
      </c>
      <c r="AT398" s="224" t="s">
        <v>124</v>
      </c>
      <c r="AU398" s="224" t="s">
        <v>81</v>
      </c>
      <c r="AY398" s="18" t="s">
        <v>122</v>
      </c>
      <c r="BE398" s="225">
        <f>IF(N398="základní",J398,0)</f>
        <v>0</v>
      </c>
      <c r="BF398" s="225">
        <f>IF(N398="snížená",J398,0)</f>
        <v>0</v>
      </c>
      <c r="BG398" s="225">
        <f>IF(N398="zákl. přenesená",J398,0)</f>
        <v>0</v>
      </c>
      <c r="BH398" s="225">
        <f>IF(N398="sníž. přenesená",J398,0)</f>
        <v>0</v>
      </c>
      <c r="BI398" s="225">
        <f>IF(N398="nulová",J398,0)</f>
        <v>0</v>
      </c>
      <c r="BJ398" s="18" t="s">
        <v>79</v>
      </c>
      <c r="BK398" s="225">
        <f>ROUND(I398*H398,2)</f>
        <v>0</v>
      </c>
      <c r="BL398" s="18" t="s">
        <v>129</v>
      </c>
      <c r="BM398" s="224" t="s">
        <v>599</v>
      </c>
    </row>
    <row r="399" s="2" customFormat="1">
      <c r="A399" s="39"/>
      <c r="B399" s="40"/>
      <c r="C399" s="41"/>
      <c r="D399" s="226" t="s">
        <v>131</v>
      </c>
      <c r="E399" s="41"/>
      <c r="F399" s="227" t="s">
        <v>600</v>
      </c>
      <c r="G399" s="41"/>
      <c r="H399" s="41"/>
      <c r="I399" s="228"/>
      <c r="J399" s="41"/>
      <c r="K399" s="41"/>
      <c r="L399" s="45"/>
      <c r="M399" s="229"/>
      <c r="N399" s="230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131</v>
      </c>
      <c r="AU399" s="18" t="s">
        <v>81</v>
      </c>
    </row>
    <row r="400" s="2" customFormat="1">
      <c r="A400" s="39"/>
      <c r="B400" s="40"/>
      <c r="C400" s="41"/>
      <c r="D400" s="231" t="s">
        <v>133</v>
      </c>
      <c r="E400" s="41"/>
      <c r="F400" s="232" t="s">
        <v>601</v>
      </c>
      <c r="G400" s="41"/>
      <c r="H400" s="41"/>
      <c r="I400" s="228"/>
      <c r="J400" s="41"/>
      <c r="K400" s="41"/>
      <c r="L400" s="45"/>
      <c r="M400" s="229"/>
      <c r="N400" s="230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133</v>
      </c>
      <c r="AU400" s="18" t="s">
        <v>81</v>
      </c>
    </row>
    <row r="401" s="12" customFormat="1" ht="25.92" customHeight="1">
      <c r="A401" s="12"/>
      <c r="B401" s="197"/>
      <c r="C401" s="198"/>
      <c r="D401" s="199" t="s">
        <v>71</v>
      </c>
      <c r="E401" s="200" t="s">
        <v>602</v>
      </c>
      <c r="F401" s="200" t="s">
        <v>603</v>
      </c>
      <c r="G401" s="198"/>
      <c r="H401" s="198"/>
      <c r="I401" s="201"/>
      <c r="J401" s="202">
        <f>BK401</f>
        <v>0</v>
      </c>
      <c r="K401" s="198"/>
      <c r="L401" s="203"/>
      <c r="M401" s="204"/>
      <c r="N401" s="205"/>
      <c r="O401" s="205"/>
      <c r="P401" s="206">
        <f>P402</f>
        <v>0</v>
      </c>
      <c r="Q401" s="205"/>
      <c r="R401" s="206">
        <f>R402</f>
        <v>0.046166899999999997</v>
      </c>
      <c r="S401" s="205"/>
      <c r="T401" s="207">
        <f>T402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08" t="s">
        <v>81</v>
      </c>
      <c r="AT401" s="209" t="s">
        <v>71</v>
      </c>
      <c r="AU401" s="209" t="s">
        <v>72</v>
      </c>
      <c r="AY401" s="208" t="s">
        <v>122</v>
      </c>
      <c r="BK401" s="210">
        <f>BK402</f>
        <v>0</v>
      </c>
    </row>
    <row r="402" s="12" customFormat="1" ht="22.8" customHeight="1">
      <c r="A402" s="12"/>
      <c r="B402" s="197"/>
      <c r="C402" s="198"/>
      <c r="D402" s="199" t="s">
        <v>71</v>
      </c>
      <c r="E402" s="211" t="s">
        <v>604</v>
      </c>
      <c r="F402" s="211" t="s">
        <v>605</v>
      </c>
      <c r="G402" s="198"/>
      <c r="H402" s="198"/>
      <c r="I402" s="201"/>
      <c r="J402" s="212">
        <f>BK402</f>
        <v>0</v>
      </c>
      <c r="K402" s="198"/>
      <c r="L402" s="203"/>
      <c r="M402" s="204"/>
      <c r="N402" s="205"/>
      <c r="O402" s="205"/>
      <c r="P402" s="206">
        <f>SUM(P403:P410)</f>
        <v>0</v>
      </c>
      <c r="Q402" s="205"/>
      <c r="R402" s="206">
        <f>SUM(R403:R410)</f>
        <v>0.046166899999999997</v>
      </c>
      <c r="S402" s="205"/>
      <c r="T402" s="207">
        <f>SUM(T403:T410)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08" t="s">
        <v>81</v>
      </c>
      <c r="AT402" s="209" t="s">
        <v>71</v>
      </c>
      <c r="AU402" s="209" t="s">
        <v>79</v>
      </c>
      <c r="AY402" s="208" t="s">
        <v>122</v>
      </c>
      <c r="BK402" s="210">
        <f>SUM(BK403:BK410)</f>
        <v>0</v>
      </c>
    </row>
    <row r="403" s="2" customFormat="1" ht="16.5" customHeight="1">
      <c r="A403" s="39"/>
      <c r="B403" s="40"/>
      <c r="C403" s="213" t="s">
        <v>606</v>
      </c>
      <c r="D403" s="213" t="s">
        <v>124</v>
      </c>
      <c r="E403" s="214" t="s">
        <v>607</v>
      </c>
      <c r="F403" s="215" t="s">
        <v>608</v>
      </c>
      <c r="G403" s="216" t="s">
        <v>127</v>
      </c>
      <c r="H403" s="217">
        <v>124.77500000000001</v>
      </c>
      <c r="I403" s="218"/>
      <c r="J403" s="219">
        <f>ROUND(I403*H403,2)</f>
        <v>0</v>
      </c>
      <c r="K403" s="215" t="s">
        <v>128</v>
      </c>
      <c r="L403" s="45"/>
      <c r="M403" s="220" t="s">
        <v>19</v>
      </c>
      <c r="N403" s="221" t="s">
        <v>43</v>
      </c>
      <c r="O403" s="85"/>
      <c r="P403" s="222">
        <f>O403*H403</f>
        <v>0</v>
      </c>
      <c r="Q403" s="222">
        <v>4.0000000000000003E-05</v>
      </c>
      <c r="R403" s="222">
        <f>Q403*H403</f>
        <v>0.0049910000000000006</v>
      </c>
      <c r="S403" s="222">
        <v>0</v>
      </c>
      <c r="T403" s="223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4" t="s">
        <v>246</v>
      </c>
      <c r="AT403" s="224" t="s">
        <v>124</v>
      </c>
      <c r="AU403" s="224" t="s">
        <v>81</v>
      </c>
      <c r="AY403" s="18" t="s">
        <v>122</v>
      </c>
      <c r="BE403" s="225">
        <f>IF(N403="základní",J403,0)</f>
        <v>0</v>
      </c>
      <c r="BF403" s="225">
        <f>IF(N403="snížená",J403,0)</f>
        <v>0</v>
      </c>
      <c r="BG403" s="225">
        <f>IF(N403="zákl. přenesená",J403,0)</f>
        <v>0</v>
      </c>
      <c r="BH403" s="225">
        <f>IF(N403="sníž. přenesená",J403,0)</f>
        <v>0</v>
      </c>
      <c r="BI403" s="225">
        <f>IF(N403="nulová",J403,0)</f>
        <v>0</v>
      </c>
      <c r="BJ403" s="18" t="s">
        <v>79</v>
      </c>
      <c r="BK403" s="225">
        <f>ROUND(I403*H403,2)</f>
        <v>0</v>
      </c>
      <c r="BL403" s="18" t="s">
        <v>246</v>
      </c>
      <c r="BM403" s="224" t="s">
        <v>609</v>
      </c>
    </row>
    <row r="404" s="2" customFormat="1">
      <c r="A404" s="39"/>
      <c r="B404" s="40"/>
      <c r="C404" s="41"/>
      <c r="D404" s="226" t="s">
        <v>131</v>
      </c>
      <c r="E404" s="41"/>
      <c r="F404" s="227" t="s">
        <v>610</v>
      </c>
      <c r="G404" s="41"/>
      <c r="H404" s="41"/>
      <c r="I404" s="228"/>
      <c r="J404" s="41"/>
      <c r="K404" s="41"/>
      <c r="L404" s="45"/>
      <c r="M404" s="229"/>
      <c r="N404" s="230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131</v>
      </c>
      <c r="AU404" s="18" t="s">
        <v>81</v>
      </c>
    </row>
    <row r="405" s="2" customFormat="1">
      <c r="A405" s="39"/>
      <c r="B405" s="40"/>
      <c r="C405" s="41"/>
      <c r="D405" s="231" t="s">
        <v>133</v>
      </c>
      <c r="E405" s="41"/>
      <c r="F405" s="232" t="s">
        <v>611</v>
      </c>
      <c r="G405" s="41"/>
      <c r="H405" s="41"/>
      <c r="I405" s="228"/>
      <c r="J405" s="41"/>
      <c r="K405" s="41"/>
      <c r="L405" s="45"/>
      <c r="M405" s="229"/>
      <c r="N405" s="230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133</v>
      </c>
      <c r="AU405" s="18" t="s">
        <v>81</v>
      </c>
    </row>
    <row r="406" s="2" customFormat="1">
      <c r="A406" s="39"/>
      <c r="B406" s="40"/>
      <c r="C406" s="41"/>
      <c r="D406" s="226" t="s">
        <v>229</v>
      </c>
      <c r="E406" s="41"/>
      <c r="F406" s="255" t="s">
        <v>612</v>
      </c>
      <c r="G406" s="41"/>
      <c r="H406" s="41"/>
      <c r="I406" s="228"/>
      <c r="J406" s="41"/>
      <c r="K406" s="41"/>
      <c r="L406" s="45"/>
      <c r="M406" s="229"/>
      <c r="N406" s="230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229</v>
      </c>
      <c r="AU406" s="18" t="s">
        <v>81</v>
      </c>
    </row>
    <row r="407" s="13" customFormat="1">
      <c r="A407" s="13"/>
      <c r="B407" s="233"/>
      <c r="C407" s="234"/>
      <c r="D407" s="226" t="s">
        <v>135</v>
      </c>
      <c r="E407" s="235" t="s">
        <v>19</v>
      </c>
      <c r="F407" s="236" t="s">
        <v>613</v>
      </c>
      <c r="G407" s="234"/>
      <c r="H407" s="237">
        <v>124.77500000000001</v>
      </c>
      <c r="I407" s="238"/>
      <c r="J407" s="234"/>
      <c r="K407" s="234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135</v>
      </c>
      <c r="AU407" s="243" t="s">
        <v>81</v>
      </c>
      <c r="AV407" s="13" t="s">
        <v>81</v>
      </c>
      <c r="AW407" s="13" t="s">
        <v>33</v>
      </c>
      <c r="AX407" s="13" t="s">
        <v>79</v>
      </c>
      <c r="AY407" s="243" t="s">
        <v>122</v>
      </c>
    </row>
    <row r="408" s="2" customFormat="1" ht="16.5" customHeight="1">
      <c r="A408" s="39"/>
      <c r="B408" s="40"/>
      <c r="C408" s="256" t="s">
        <v>614</v>
      </c>
      <c r="D408" s="256" t="s">
        <v>264</v>
      </c>
      <c r="E408" s="257" t="s">
        <v>615</v>
      </c>
      <c r="F408" s="258" t="s">
        <v>616</v>
      </c>
      <c r="G408" s="259" t="s">
        <v>127</v>
      </c>
      <c r="H408" s="260">
        <v>137.25299999999999</v>
      </c>
      <c r="I408" s="261"/>
      <c r="J408" s="262">
        <f>ROUND(I408*H408,2)</f>
        <v>0</v>
      </c>
      <c r="K408" s="258" t="s">
        <v>128</v>
      </c>
      <c r="L408" s="263"/>
      <c r="M408" s="264" t="s">
        <v>19</v>
      </c>
      <c r="N408" s="265" t="s">
        <v>43</v>
      </c>
      <c r="O408" s="85"/>
      <c r="P408" s="222">
        <f>O408*H408</f>
        <v>0</v>
      </c>
      <c r="Q408" s="222">
        <v>0.00029999999999999997</v>
      </c>
      <c r="R408" s="222">
        <f>Q408*H408</f>
        <v>0.041175899999999994</v>
      </c>
      <c r="S408" s="222">
        <v>0</v>
      </c>
      <c r="T408" s="223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4" t="s">
        <v>348</v>
      </c>
      <c r="AT408" s="224" t="s">
        <v>264</v>
      </c>
      <c r="AU408" s="224" t="s">
        <v>81</v>
      </c>
      <c r="AY408" s="18" t="s">
        <v>122</v>
      </c>
      <c r="BE408" s="225">
        <f>IF(N408="základní",J408,0)</f>
        <v>0</v>
      </c>
      <c r="BF408" s="225">
        <f>IF(N408="snížená",J408,0)</f>
        <v>0</v>
      </c>
      <c r="BG408" s="225">
        <f>IF(N408="zákl. přenesená",J408,0)</f>
        <v>0</v>
      </c>
      <c r="BH408" s="225">
        <f>IF(N408="sníž. přenesená",J408,0)</f>
        <v>0</v>
      </c>
      <c r="BI408" s="225">
        <f>IF(N408="nulová",J408,0)</f>
        <v>0</v>
      </c>
      <c r="BJ408" s="18" t="s">
        <v>79</v>
      </c>
      <c r="BK408" s="225">
        <f>ROUND(I408*H408,2)</f>
        <v>0</v>
      </c>
      <c r="BL408" s="18" t="s">
        <v>246</v>
      </c>
      <c r="BM408" s="224" t="s">
        <v>617</v>
      </c>
    </row>
    <row r="409" s="2" customFormat="1">
      <c r="A409" s="39"/>
      <c r="B409" s="40"/>
      <c r="C409" s="41"/>
      <c r="D409" s="226" t="s">
        <v>131</v>
      </c>
      <c r="E409" s="41"/>
      <c r="F409" s="227" t="s">
        <v>616</v>
      </c>
      <c r="G409" s="41"/>
      <c r="H409" s="41"/>
      <c r="I409" s="228"/>
      <c r="J409" s="41"/>
      <c r="K409" s="41"/>
      <c r="L409" s="45"/>
      <c r="M409" s="229"/>
      <c r="N409" s="230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131</v>
      </c>
      <c r="AU409" s="18" t="s">
        <v>81</v>
      </c>
    </row>
    <row r="410" s="13" customFormat="1">
      <c r="A410" s="13"/>
      <c r="B410" s="233"/>
      <c r="C410" s="234"/>
      <c r="D410" s="226" t="s">
        <v>135</v>
      </c>
      <c r="E410" s="234"/>
      <c r="F410" s="236" t="s">
        <v>618</v>
      </c>
      <c r="G410" s="234"/>
      <c r="H410" s="237">
        <v>137.25299999999999</v>
      </c>
      <c r="I410" s="238"/>
      <c r="J410" s="234"/>
      <c r="K410" s="234"/>
      <c r="L410" s="239"/>
      <c r="M410" s="276"/>
      <c r="N410" s="277"/>
      <c r="O410" s="277"/>
      <c r="P410" s="277"/>
      <c r="Q410" s="277"/>
      <c r="R410" s="277"/>
      <c r="S410" s="277"/>
      <c r="T410" s="27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135</v>
      </c>
      <c r="AU410" s="243" t="s">
        <v>81</v>
      </c>
      <c r="AV410" s="13" t="s">
        <v>81</v>
      </c>
      <c r="AW410" s="13" t="s">
        <v>4</v>
      </c>
      <c r="AX410" s="13" t="s">
        <v>79</v>
      </c>
      <c r="AY410" s="243" t="s">
        <v>122</v>
      </c>
    </row>
    <row r="411" s="2" customFormat="1" ht="6.96" customHeight="1">
      <c r="A411" s="39"/>
      <c r="B411" s="60"/>
      <c r="C411" s="61"/>
      <c r="D411" s="61"/>
      <c r="E411" s="61"/>
      <c r="F411" s="61"/>
      <c r="G411" s="61"/>
      <c r="H411" s="61"/>
      <c r="I411" s="61"/>
      <c r="J411" s="61"/>
      <c r="K411" s="61"/>
      <c r="L411" s="45"/>
      <c r="M411" s="39"/>
      <c r="O411" s="39"/>
      <c r="P411" s="39"/>
      <c r="Q411" s="39"/>
      <c r="R411" s="39"/>
      <c r="S411" s="39"/>
      <c r="T411" s="39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</row>
  </sheetData>
  <sheetProtection sheet="1" autoFilter="0" formatColumns="0" formatRows="0" objects="1" scenarios="1" spinCount="100000" saltValue="yu8I5VwUSXXfHAh3fmnMqfX2xO5RVZmFSyjVBr08NiD+N+gp6PF6RYBV5jqTN1rPxygCraAgV3CAxeAjNbXBWw==" hashValue="zPJKMnE/6yQ81P1d7ss4mrmsW37iaMZz3IVH94FYEwkANNJVPxH8IYnNwNB5P/2O0eKGG9RAMGtK8XnOG4BiIQ==" algorithmName="SHA-512" password="CC35"/>
  <autoFilter ref="C94:K4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00" r:id="rId1" display="https://podminky.urs.cz/item/CS_URS_2022_01/113106121"/>
    <hyperlink ref="F107" r:id="rId2" display="https://podminky.urs.cz/item/CS_URS_2022_01/113106123"/>
    <hyperlink ref="F113" r:id="rId3" display="https://podminky.urs.cz/item/CS_URS_2022_01/113106161"/>
    <hyperlink ref="F117" r:id="rId4" display="https://podminky.urs.cz/item/CS_URS_2022_01/113107162"/>
    <hyperlink ref="F121" r:id="rId5" display="https://podminky.urs.cz/item/CS_URS_2022_01/113107182"/>
    <hyperlink ref="F125" r:id="rId6" display="https://podminky.urs.cz/item/CS_URS_2022_01/113107223"/>
    <hyperlink ref="F132" r:id="rId7" display="https://podminky.urs.cz/item/CS_URS_2022_01/113107330"/>
    <hyperlink ref="F136" r:id="rId8" display="https://podminky.urs.cz/item/CS_URS_2022_01/113201112"/>
    <hyperlink ref="F140" r:id="rId9" display="https://podminky.urs.cz/item/CS_URS_2022_01/113202111"/>
    <hyperlink ref="F146" r:id="rId10" display="https://podminky.urs.cz/item/CS_URS_2022_01/122251101"/>
    <hyperlink ref="F152" r:id="rId11" display="https://podminky.urs.cz/item/CS_URS_2022_01/122311101"/>
    <hyperlink ref="F158" r:id="rId12" display="https://podminky.urs.cz/item/CS_URS_2022_01/132251101"/>
    <hyperlink ref="F162" r:id="rId13" display="https://podminky.urs.cz/item/CS_URS_2022_01/162751117"/>
    <hyperlink ref="F167" r:id="rId14" display="https://podminky.urs.cz/item/CS_URS_2022_01/162751119"/>
    <hyperlink ref="F172" r:id="rId15" display="https://podminky.urs.cz/item/CS_URS_2022_01/171201201"/>
    <hyperlink ref="F177" r:id="rId16" display="https://podminky.urs.cz/item/CS_URS_2022_01/171201231"/>
    <hyperlink ref="F182" r:id="rId17" display="https://podminky.urs.cz/item/CS_URS_2022_01/174101101"/>
    <hyperlink ref="F190" r:id="rId18" display="https://podminky.urs.cz/item/CS_URS_2022_01/181351103"/>
    <hyperlink ref="F197" r:id="rId19" display="https://podminky.urs.cz/item/CS_URS_2022_01/181411131"/>
    <hyperlink ref="F204" r:id="rId20" display="https://podminky.urs.cz/item/CS_URS_2022_01/181951112"/>
    <hyperlink ref="F216" r:id="rId21" display="https://podminky.urs.cz/item/CS_URS_2022_01/564861111"/>
    <hyperlink ref="F220" r:id="rId22" display="https://podminky.urs.cz/item/CS_URS_2022_01/567122114"/>
    <hyperlink ref="F224" r:id="rId23" display="https://podminky.urs.cz/item/CS_URS_2022_01/573191111"/>
    <hyperlink ref="F228" r:id="rId24" display="https://podminky.urs.cz/item/CS_URS_2022_01/573231106"/>
    <hyperlink ref="F240" r:id="rId25" display="https://podminky.urs.cz/item/CS_URS_2022_01/596211110"/>
    <hyperlink ref="F244" r:id="rId26" display="https://podminky.urs.cz/item/CS_URS_2022_01/596211213"/>
    <hyperlink ref="F254" r:id="rId27" display="https://podminky.urs.cz/item/CS_URS_2022_01/596811120"/>
    <hyperlink ref="F258" r:id="rId28" display="https://podminky.urs.cz/item/CS_URS_2022_01/596991112"/>
    <hyperlink ref="F263" r:id="rId29" display="https://podminky.urs.cz/item/CS_URS_2022_01/899202211"/>
    <hyperlink ref="F267" r:id="rId30" display="https://podminky.urs.cz/item/CS_URS_2022_01/899211112"/>
    <hyperlink ref="F273" r:id="rId31" display="https://podminky.urs.cz/item/CS_URS_2022_01/899231111"/>
    <hyperlink ref="F276" r:id="rId32" display="https://podminky.urs.cz/item/CS_URS_2022_01/899431111"/>
    <hyperlink ref="F280" r:id="rId33" display="https://podminky.urs.cz/item/CS_URS_2022_01/914511112"/>
    <hyperlink ref="F286" r:id="rId34" display="https://podminky.urs.cz/item/CS_URS_2022_01/916131213"/>
    <hyperlink ref="F301" r:id="rId35" display="https://podminky.urs.cz/item/CS_URS_2022_01/916132112"/>
    <hyperlink ref="F308" r:id="rId36" display="https://podminky.urs.cz/item/CS_URS_2022_01/916231213"/>
    <hyperlink ref="F315" r:id="rId37" display="https://podminky.urs.cz/item/CS_URS_2022_01/916231291"/>
    <hyperlink ref="F319" r:id="rId38" display="https://podminky.urs.cz/item/CS_URS_2022_01/916991121"/>
    <hyperlink ref="F323" r:id="rId39" display="https://podminky.urs.cz/item/CS_URS_2022_01/919732211"/>
    <hyperlink ref="F327" r:id="rId40" display="https://podminky.urs.cz/item/CS_URS_2022_01/919735112"/>
    <hyperlink ref="F331" r:id="rId41" display="https://podminky.urs.cz/item/CS_URS_2022_01/935113111"/>
    <hyperlink ref="F341" r:id="rId42" display="https://podminky.urs.cz/item/CS_URS_2022_01/966006132"/>
    <hyperlink ref="F345" r:id="rId43" display="https://podminky.urs.cz/item/CS_URS_2022_01/966008221"/>
    <hyperlink ref="F349" r:id="rId44" display="https://podminky.urs.cz/item/CS_URS_2022_01/979054441"/>
    <hyperlink ref="F353" r:id="rId45" display="https://podminky.urs.cz/item/CS_URS_2022_01/979054451"/>
    <hyperlink ref="F358" r:id="rId46" display="https://podminky.urs.cz/item/CS_URS_2022_01/997211511"/>
    <hyperlink ref="F379" r:id="rId47" display="https://podminky.urs.cz/item/CS_URS_2022_01/997211519"/>
    <hyperlink ref="F384" r:id="rId48" display="https://podminky.urs.cz/item/CS_URS_2022_01/997221861"/>
    <hyperlink ref="F389" r:id="rId49" display="https://podminky.urs.cz/item/CS_URS_2022_01/997221873"/>
    <hyperlink ref="F394" r:id="rId50" display="https://podminky.urs.cz/item/CS_URS_2022_01/997221875"/>
    <hyperlink ref="F400" r:id="rId51" display="https://podminky.urs.cz/item/CS_URS_2022_01/998223011"/>
    <hyperlink ref="F405" r:id="rId52" display="https://podminky.urs.cz/item/CS_URS_2022_01/71149127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89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Břeclav - ul. Jungmannova, chodník</v>
      </c>
      <c r="F7" s="143"/>
      <c r="G7" s="143"/>
      <c r="H7" s="143"/>
      <c r="L7" s="21"/>
    </row>
    <row r="8" s="1" customFormat="1" ht="12" customHeight="1">
      <c r="B8" s="21"/>
      <c r="D8" s="143" t="s">
        <v>90</v>
      </c>
      <c r="L8" s="21"/>
    </row>
    <row r="9" s="2" customFormat="1" ht="16.5" customHeight="1">
      <c r="A9" s="39"/>
      <c r="B9" s="45"/>
      <c r="C9" s="39"/>
      <c r="D9" s="39"/>
      <c r="E9" s="144" t="s">
        <v>619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619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29. 4. 2022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ROUND((SUM(BE89:BE109)),  2)</f>
        <v>0</v>
      </c>
      <c r="G35" s="39"/>
      <c r="H35" s="39"/>
      <c r="I35" s="158">
        <v>0.20999999999999999</v>
      </c>
      <c r="J35" s="157">
        <f>ROUND(((SUM(BE89:BE109))*I35),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ROUND((SUM(BF89:BF109)),  2)</f>
        <v>0</v>
      </c>
      <c r="G36" s="39"/>
      <c r="H36" s="39"/>
      <c r="I36" s="158">
        <v>0.14999999999999999</v>
      </c>
      <c r="J36" s="157">
        <f>ROUND(((SUM(BF89:BF109))*I36),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ROUND((SUM(BG89:BG109)),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ROUND((SUM(BH89:BH109)),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ROUND((SUM(BI89:BI109)),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Břeclav - ul. Jungmannova, chodník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619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 - Vedlejší rozpočtové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Břeclav</v>
      </c>
      <c r="G56" s="41"/>
      <c r="H56" s="41"/>
      <c r="I56" s="33" t="s">
        <v>23</v>
      </c>
      <c r="J56" s="73" t="str">
        <f>IF(J14="","",J14)</f>
        <v>29. 4. 2022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Břeclav</v>
      </c>
      <c r="G58" s="41"/>
      <c r="H58" s="41"/>
      <c r="I58" s="33" t="s">
        <v>31</v>
      </c>
      <c r="J58" s="37" t="str">
        <f>E23</f>
        <v>ViaDesigne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94</v>
      </c>
      <c r="D61" s="172"/>
      <c r="E61" s="172"/>
      <c r="F61" s="172"/>
      <c r="G61" s="172"/>
      <c r="H61" s="172"/>
      <c r="I61" s="172"/>
      <c r="J61" s="173" t="s">
        <v>95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96</v>
      </c>
    </row>
    <row r="64" s="9" customFormat="1" ht="24.96" customHeight="1">
      <c r="A64" s="9"/>
      <c r="B64" s="175"/>
      <c r="C64" s="176"/>
      <c r="D64" s="177" t="s">
        <v>619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620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621</v>
      </c>
      <c r="E66" s="183"/>
      <c r="F66" s="183"/>
      <c r="G66" s="183"/>
      <c r="H66" s="183"/>
      <c r="I66" s="183"/>
      <c r="J66" s="184">
        <f>J100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622</v>
      </c>
      <c r="E67" s="183"/>
      <c r="F67" s="183"/>
      <c r="G67" s="183"/>
      <c r="H67" s="183"/>
      <c r="I67" s="183"/>
      <c r="J67" s="184">
        <f>J107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107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Břeclav - ul. Jungmannova, chodník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90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619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92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VRN - Vedlejší rozpočtové náklady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Břeclav</v>
      </c>
      <c r="G83" s="41"/>
      <c r="H83" s="41"/>
      <c r="I83" s="33" t="s">
        <v>23</v>
      </c>
      <c r="J83" s="73" t="str">
        <f>IF(J14="","",J14)</f>
        <v>29. 4. 2022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>město Břeclav</v>
      </c>
      <c r="G85" s="41"/>
      <c r="H85" s="41"/>
      <c r="I85" s="33" t="s">
        <v>31</v>
      </c>
      <c r="J85" s="37" t="str">
        <f>E23</f>
        <v>ViaDesigne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 xml:space="preserve"> 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108</v>
      </c>
      <c r="D88" s="189" t="s">
        <v>57</v>
      </c>
      <c r="E88" s="189" t="s">
        <v>53</v>
      </c>
      <c r="F88" s="189" t="s">
        <v>54</v>
      </c>
      <c r="G88" s="189" t="s">
        <v>109</v>
      </c>
      <c r="H88" s="189" t="s">
        <v>110</v>
      </c>
      <c r="I88" s="189" t="s">
        <v>111</v>
      </c>
      <c r="J88" s="189" t="s">
        <v>95</v>
      </c>
      <c r="K88" s="190" t="s">
        <v>112</v>
      </c>
      <c r="L88" s="191"/>
      <c r="M88" s="93" t="s">
        <v>19</v>
      </c>
      <c r="N88" s="94" t="s">
        <v>42</v>
      </c>
      <c r="O88" s="94" t="s">
        <v>113</v>
      </c>
      <c r="P88" s="94" t="s">
        <v>114</v>
      </c>
      <c r="Q88" s="94" t="s">
        <v>115</v>
      </c>
      <c r="R88" s="94" t="s">
        <v>116</v>
      </c>
      <c r="S88" s="94" t="s">
        <v>117</v>
      </c>
      <c r="T88" s="95" t="s">
        <v>118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119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</f>
        <v>0</v>
      </c>
      <c r="Q89" s="97"/>
      <c r="R89" s="194">
        <f>R90</f>
        <v>0</v>
      </c>
      <c r="S89" s="97"/>
      <c r="T89" s="195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96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71</v>
      </c>
      <c r="E90" s="200" t="s">
        <v>85</v>
      </c>
      <c r="F90" s="200" t="s">
        <v>86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P91+P100+P107</f>
        <v>0</v>
      </c>
      <c r="Q90" s="205"/>
      <c r="R90" s="206">
        <f>R91+R100+R107</f>
        <v>0</v>
      </c>
      <c r="S90" s="205"/>
      <c r="T90" s="207">
        <f>T91+T100+T107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160</v>
      </c>
      <c r="AT90" s="209" t="s">
        <v>71</v>
      </c>
      <c r="AU90" s="209" t="s">
        <v>72</v>
      </c>
      <c r="AY90" s="208" t="s">
        <v>122</v>
      </c>
      <c r="BK90" s="210">
        <f>BK91+BK100+BK107</f>
        <v>0</v>
      </c>
    </row>
    <row r="91" s="12" customFormat="1" ht="22.8" customHeight="1">
      <c r="A91" s="12"/>
      <c r="B91" s="197"/>
      <c r="C91" s="198"/>
      <c r="D91" s="199" t="s">
        <v>71</v>
      </c>
      <c r="E91" s="211" t="s">
        <v>623</v>
      </c>
      <c r="F91" s="211" t="s">
        <v>624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SUM(P92:P99)</f>
        <v>0</v>
      </c>
      <c r="Q91" s="205"/>
      <c r="R91" s="206">
        <f>SUM(R92:R99)</f>
        <v>0</v>
      </c>
      <c r="S91" s="205"/>
      <c r="T91" s="207">
        <f>SUM(T92:T99)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160</v>
      </c>
      <c r="AT91" s="209" t="s">
        <v>71</v>
      </c>
      <c r="AU91" s="209" t="s">
        <v>79</v>
      </c>
      <c r="AY91" s="208" t="s">
        <v>122</v>
      </c>
      <c r="BK91" s="210">
        <f>SUM(BK92:BK99)</f>
        <v>0</v>
      </c>
    </row>
    <row r="92" s="2" customFormat="1" ht="16.5" customHeight="1">
      <c r="A92" s="39"/>
      <c r="B92" s="40"/>
      <c r="C92" s="213" t="s">
        <v>79</v>
      </c>
      <c r="D92" s="213" t="s">
        <v>124</v>
      </c>
      <c r="E92" s="214" t="s">
        <v>625</v>
      </c>
      <c r="F92" s="215" t="s">
        <v>626</v>
      </c>
      <c r="G92" s="216" t="s">
        <v>627</v>
      </c>
      <c r="H92" s="217">
        <v>1</v>
      </c>
      <c r="I92" s="218"/>
      <c r="J92" s="219">
        <f>ROUND(I92*H92,2)</f>
        <v>0</v>
      </c>
      <c r="K92" s="215" t="s">
        <v>19</v>
      </c>
      <c r="L92" s="45"/>
      <c r="M92" s="220" t="s">
        <v>19</v>
      </c>
      <c r="N92" s="221" t="s">
        <v>43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628</v>
      </c>
      <c r="AT92" s="224" t="s">
        <v>124</v>
      </c>
      <c r="AU92" s="224" t="s">
        <v>81</v>
      </c>
      <c r="AY92" s="18" t="s">
        <v>122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79</v>
      </c>
      <c r="BK92" s="225">
        <f>ROUND(I92*H92,2)</f>
        <v>0</v>
      </c>
      <c r="BL92" s="18" t="s">
        <v>628</v>
      </c>
      <c r="BM92" s="224" t="s">
        <v>629</v>
      </c>
    </row>
    <row r="93" s="2" customFormat="1">
      <c r="A93" s="39"/>
      <c r="B93" s="40"/>
      <c r="C93" s="41"/>
      <c r="D93" s="226" t="s">
        <v>131</v>
      </c>
      <c r="E93" s="41"/>
      <c r="F93" s="227" t="s">
        <v>626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131</v>
      </c>
      <c r="AU93" s="18" t="s">
        <v>81</v>
      </c>
    </row>
    <row r="94" s="2" customFormat="1" ht="16.5" customHeight="1">
      <c r="A94" s="39"/>
      <c r="B94" s="40"/>
      <c r="C94" s="213" t="s">
        <v>81</v>
      </c>
      <c r="D94" s="213" t="s">
        <v>124</v>
      </c>
      <c r="E94" s="214" t="s">
        <v>630</v>
      </c>
      <c r="F94" s="215" t="s">
        <v>631</v>
      </c>
      <c r="G94" s="216" t="s">
        <v>627</v>
      </c>
      <c r="H94" s="217">
        <v>1</v>
      </c>
      <c r="I94" s="218"/>
      <c r="J94" s="219">
        <f>ROUND(I94*H94,2)</f>
        <v>0</v>
      </c>
      <c r="K94" s="215" t="s">
        <v>19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628</v>
      </c>
      <c r="AT94" s="224" t="s">
        <v>124</v>
      </c>
      <c r="AU94" s="224" t="s">
        <v>81</v>
      </c>
      <c r="AY94" s="18" t="s">
        <v>122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79</v>
      </c>
      <c r="BK94" s="225">
        <f>ROUND(I94*H94,2)</f>
        <v>0</v>
      </c>
      <c r="BL94" s="18" t="s">
        <v>628</v>
      </c>
      <c r="BM94" s="224" t="s">
        <v>632</v>
      </c>
    </row>
    <row r="95" s="2" customFormat="1">
      <c r="A95" s="39"/>
      <c r="B95" s="40"/>
      <c r="C95" s="41"/>
      <c r="D95" s="226" t="s">
        <v>131</v>
      </c>
      <c r="E95" s="41"/>
      <c r="F95" s="227" t="s">
        <v>631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131</v>
      </c>
      <c r="AU95" s="18" t="s">
        <v>81</v>
      </c>
    </row>
    <row r="96" s="2" customFormat="1" ht="16.5" customHeight="1">
      <c r="A96" s="39"/>
      <c r="B96" s="40"/>
      <c r="C96" s="213" t="s">
        <v>147</v>
      </c>
      <c r="D96" s="213" t="s">
        <v>124</v>
      </c>
      <c r="E96" s="214" t="s">
        <v>633</v>
      </c>
      <c r="F96" s="215" t="s">
        <v>634</v>
      </c>
      <c r="G96" s="216" t="s">
        <v>627</v>
      </c>
      <c r="H96" s="217">
        <v>1</v>
      </c>
      <c r="I96" s="218"/>
      <c r="J96" s="219">
        <f>ROUND(I96*H96,2)</f>
        <v>0</v>
      </c>
      <c r="K96" s="215" t="s">
        <v>19</v>
      </c>
      <c r="L96" s="45"/>
      <c r="M96" s="220" t="s">
        <v>19</v>
      </c>
      <c r="N96" s="221" t="s">
        <v>43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628</v>
      </c>
      <c r="AT96" s="224" t="s">
        <v>124</v>
      </c>
      <c r="AU96" s="224" t="s">
        <v>81</v>
      </c>
      <c r="AY96" s="18" t="s">
        <v>122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79</v>
      </c>
      <c r="BK96" s="225">
        <f>ROUND(I96*H96,2)</f>
        <v>0</v>
      </c>
      <c r="BL96" s="18" t="s">
        <v>628</v>
      </c>
      <c r="BM96" s="224" t="s">
        <v>635</v>
      </c>
    </row>
    <row r="97" s="2" customFormat="1">
      <c r="A97" s="39"/>
      <c r="B97" s="40"/>
      <c r="C97" s="41"/>
      <c r="D97" s="226" t="s">
        <v>131</v>
      </c>
      <c r="E97" s="41"/>
      <c r="F97" s="227" t="s">
        <v>634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131</v>
      </c>
      <c r="AU97" s="18" t="s">
        <v>81</v>
      </c>
    </row>
    <row r="98" s="2" customFormat="1" ht="16.5" customHeight="1">
      <c r="A98" s="39"/>
      <c r="B98" s="40"/>
      <c r="C98" s="213" t="s">
        <v>129</v>
      </c>
      <c r="D98" s="213" t="s">
        <v>124</v>
      </c>
      <c r="E98" s="214" t="s">
        <v>636</v>
      </c>
      <c r="F98" s="215" t="s">
        <v>637</v>
      </c>
      <c r="G98" s="216" t="s">
        <v>627</v>
      </c>
      <c r="H98" s="217">
        <v>1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43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628</v>
      </c>
      <c r="AT98" s="224" t="s">
        <v>124</v>
      </c>
      <c r="AU98" s="224" t="s">
        <v>81</v>
      </c>
      <c r="AY98" s="18" t="s">
        <v>122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79</v>
      </c>
      <c r="BK98" s="225">
        <f>ROUND(I98*H98,2)</f>
        <v>0</v>
      </c>
      <c r="BL98" s="18" t="s">
        <v>628</v>
      </c>
      <c r="BM98" s="224" t="s">
        <v>638</v>
      </c>
    </row>
    <row r="99" s="2" customFormat="1">
      <c r="A99" s="39"/>
      <c r="B99" s="40"/>
      <c r="C99" s="41"/>
      <c r="D99" s="226" t="s">
        <v>131</v>
      </c>
      <c r="E99" s="41"/>
      <c r="F99" s="227" t="s">
        <v>637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131</v>
      </c>
      <c r="AU99" s="18" t="s">
        <v>81</v>
      </c>
    </row>
    <row r="100" s="12" customFormat="1" ht="22.8" customHeight="1">
      <c r="A100" s="12"/>
      <c r="B100" s="197"/>
      <c r="C100" s="198"/>
      <c r="D100" s="199" t="s">
        <v>71</v>
      </c>
      <c r="E100" s="211" t="s">
        <v>639</v>
      </c>
      <c r="F100" s="211" t="s">
        <v>640</v>
      </c>
      <c r="G100" s="198"/>
      <c r="H100" s="198"/>
      <c r="I100" s="201"/>
      <c r="J100" s="212">
        <f>BK100</f>
        <v>0</v>
      </c>
      <c r="K100" s="198"/>
      <c r="L100" s="203"/>
      <c r="M100" s="204"/>
      <c r="N100" s="205"/>
      <c r="O100" s="205"/>
      <c r="P100" s="206">
        <f>SUM(P101:P106)</f>
        <v>0</v>
      </c>
      <c r="Q100" s="205"/>
      <c r="R100" s="206">
        <f>SUM(R101:R106)</f>
        <v>0</v>
      </c>
      <c r="S100" s="205"/>
      <c r="T100" s="207">
        <f>SUM(T101:T106)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160</v>
      </c>
      <c r="AT100" s="209" t="s">
        <v>71</v>
      </c>
      <c r="AU100" s="209" t="s">
        <v>79</v>
      </c>
      <c r="AY100" s="208" t="s">
        <v>122</v>
      </c>
      <c r="BK100" s="210">
        <f>SUM(BK101:BK106)</f>
        <v>0</v>
      </c>
    </row>
    <row r="101" s="2" customFormat="1" ht="16.5" customHeight="1">
      <c r="A101" s="39"/>
      <c r="B101" s="40"/>
      <c r="C101" s="213" t="s">
        <v>160</v>
      </c>
      <c r="D101" s="213" t="s">
        <v>124</v>
      </c>
      <c r="E101" s="214" t="s">
        <v>641</v>
      </c>
      <c r="F101" s="215" t="s">
        <v>642</v>
      </c>
      <c r="G101" s="216" t="s">
        <v>627</v>
      </c>
      <c r="H101" s="217">
        <v>1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43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628</v>
      </c>
      <c r="AT101" s="224" t="s">
        <v>124</v>
      </c>
      <c r="AU101" s="224" t="s">
        <v>81</v>
      </c>
      <c r="AY101" s="18" t="s">
        <v>122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79</v>
      </c>
      <c r="BK101" s="225">
        <f>ROUND(I101*H101,2)</f>
        <v>0</v>
      </c>
      <c r="BL101" s="18" t="s">
        <v>628</v>
      </c>
      <c r="BM101" s="224" t="s">
        <v>643</v>
      </c>
    </row>
    <row r="102" s="2" customFormat="1">
      <c r="A102" s="39"/>
      <c r="B102" s="40"/>
      <c r="C102" s="41"/>
      <c r="D102" s="226" t="s">
        <v>131</v>
      </c>
      <c r="E102" s="41"/>
      <c r="F102" s="227" t="s">
        <v>642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131</v>
      </c>
      <c r="AU102" s="18" t="s">
        <v>81</v>
      </c>
    </row>
    <row r="103" s="2" customFormat="1" ht="16.5" customHeight="1">
      <c r="A103" s="39"/>
      <c r="B103" s="40"/>
      <c r="C103" s="213" t="s">
        <v>167</v>
      </c>
      <c r="D103" s="213" t="s">
        <v>124</v>
      </c>
      <c r="E103" s="214" t="s">
        <v>644</v>
      </c>
      <c r="F103" s="215" t="s">
        <v>645</v>
      </c>
      <c r="G103" s="216" t="s">
        <v>627</v>
      </c>
      <c r="H103" s="217">
        <v>1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43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628</v>
      </c>
      <c r="AT103" s="224" t="s">
        <v>124</v>
      </c>
      <c r="AU103" s="224" t="s">
        <v>81</v>
      </c>
      <c r="AY103" s="18" t="s">
        <v>122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79</v>
      </c>
      <c r="BK103" s="225">
        <f>ROUND(I103*H103,2)</f>
        <v>0</v>
      </c>
      <c r="BL103" s="18" t="s">
        <v>628</v>
      </c>
      <c r="BM103" s="224" t="s">
        <v>646</v>
      </c>
    </row>
    <row r="104" s="2" customFormat="1">
      <c r="A104" s="39"/>
      <c r="B104" s="40"/>
      <c r="C104" s="41"/>
      <c r="D104" s="226" t="s">
        <v>131</v>
      </c>
      <c r="E104" s="41"/>
      <c r="F104" s="227" t="s">
        <v>645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131</v>
      </c>
      <c r="AU104" s="18" t="s">
        <v>81</v>
      </c>
    </row>
    <row r="105" s="2" customFormat="1" ht="16.5" customHeight="1">
      <c r="A105" s="39"/>
      <c r="B105" s="40"/>
      <c r="C105" s="213" t="s">
        <v>176</v>
      </c>
      <c r="D105" s="213" t="s">
        <v>124</v>
      </c>
      <c r="E105" s="214" t="s">
        <v>647</v>
      </c>
      <c r="F105" s="215" t="s">
        <v>648</v>
      </c>
      <c r="G105" s="216" t="s">
        <v>627</v>
      </c>
      <c r="H105" s="217">
        <v>1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628</v>
      </c>
      <c r="AT105" s="224" t="s">
        <v>124</v>
      </c>
      <c r="AU105" s="224" t="s">
        <v>81</v>
      </c>
      <c r="AY105" s="18" t="s">
        <v>122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79</v>
      </c>
      <c r="BK105" s="225">
        <f>ROUND(I105*H105,2)</f>
        <v>0</v>
      </c>
      <c r="BL105" s="18" t="s">
        <v>628</v>
      </c>
      <c r="BM105" s="224" t="s">
        <v>649</v>
      </c>
    </row>
    <row r="106" s="2" customFormat="1">
      <c r="A106" s="39"/>
      <c r="B106" s="40"/>
      <c r="C106" s="41"/>
      <c r="D106" s="226" t="s">
        <v>131</v>
      </c>
      <c r="E106" s="41"/>
      <c r="F106" s="227" t="s">
        <v>648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131</v>
      </c>
      <c r="AU106" s="18" t="s">
        <v>81</v>
      </c>
    </row>
    <row r="107" s="12" customFormat="1" ht="22.8" customHeight="1">
      <c r="A107" s="12"/>
      <c r="B107" s="197"/>
      <c r="C107" s="198"/>
      <c r="D107" s="199" t="s">
        <v>71</v>
      </c>
      <c r="E107" s="211" t="s">
        <v>650</v>
      </c>
      <c r="F107" s="211" t="s">
        <v>651</v>
      </c>
      <c r="G107" s="198"/>
      <c r="H107" s="198"/>
      <c r="I107" s="201"/>
      <c r="J107" s="212">
        <f>BK107</f>
        <v>0</v>
      </c>
      <c r="K107" s="198"/>
      <c r="L107" s="203"/>
      <c r="M107" s="204"/>
      <c r="N107" s="205"/>
      <c r="O107" s="205"/>
      <c r="P107" s="206">
        <f>SUM(P108:P109)</f>
        <v>0</v>
      </c>
      <c r="Q107" s="205"/>
      <c r="R107" s="206">
        <f>SUM(R108:R109)</f>
        <v>0</v>
      </c>
      <c r="S107" s="205"/>
      <c r="T107" s="207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8" t="s">
        <v>160</v>
      </c>
      <c r="AT107" s="209" t="s">
        <v>71</v>
      </c>
      <c r="AU107" s="209" t="s">
        <v>79</v>
      </c>
      <c r="AY107" s="208" t="s">
        <v>122</v>
      </c>
      <c r="BK107" s="210">
        <f>SUM(BK108:BK109)</f>
        <v>0</v>
      </c>
    </row>
    <row r="108" s="2" customFormat="1" ht="16.5" customHeight="1">
      <c r="A108" s="39"/>
      <c r="B108" s="40"/>
      <c r="C108" s="213" t="s">
        <v>183</v>
      </c>
      <c r="D108" s="213" t="s">
        <v>124</v>
      </c>
      <c r="E108" s="214" t="s">
        <v>652</v>
      </c>
      <c r="F108" s="215" t="s">
        <v>653</v>
      </c>
      <c r="G108" s="216" t="s">
        <v>627</v>
      </c>
      <c r="H108" s="217">
        <v>1</v>
      </c>
      <c r="I108" s="218"/>
      <c r="J108" s="219">
        <f>ROUND(I108*H108,2)</f>
        <v>0</v>
      </c>
      <c r="K108" s="215" t="s">
        <v>19</v>
      </c>
      <c r="L108" s="45"/>
      <c r="M108" s="220" t="s">
        <v>19</v>
      </c>
      <c r="N108" s="221" t="s">
        <v>43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628</v>
      </c>
      <c r="AT108" s="224" t="s">
        <v>124</v>
      </c>
      <c r="AU108" s="224" t="s">
        <v>81</v>
      </c>
      <c r="AY108" s="18" t="s">
        <v>122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79</v>
      </c>
      <c r="BK108" s="225">
        <f>ROUND(I108*H108,2)</f>
        <v>0</v>
      </c>
      <c r="BL108" s="18" t="s">
        <v>628</v>
      </c>
      <c r="BM108" s="224" t="s">
        <v>654</v>
      </c>
    </row>
    <row r="109" s="2" customFormat="1">
      <c r="A109" s="39"/>
      <c r="B109" s="40"/>
      <c r="C109" s="41"/>
      <c r="D109" s="226" t="s">
        <v>131</v>
      </c>
      <c r="E109" s="41"/>
      <c r="F109" s="227" t="s">
        <v>653</v>
      </c>
      <c r="G109" s="41"/>
      <c r="H109" s="41"/>
      <c r="I109" s="228"/>
      <c r="J109" s="41"/>
      <c r="K109" s="41"/>
      <c r="L109" s="45"/>
      <c r="M109" s="279"/>
      <c r="N109" s="280"/>
      <c r="O109" s="281"/>
      <c r="P109" s="281"/>
      <c r="Q109" s="281"/>
      <c r="R109" s="281"/>
      <c r="S109" s="281"/>
      <c r="T109" s="282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131</v>
      </c>
      <c r="AU109" s="18" t="s">
        <v>81</v>
      </c>
    </row>
    <row r="110" s="2" customFormat="1" ht="6.96" customHeight="1">
      <c r="A110" s="39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45"/>
      <c r="M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</sheetData>
  <sheetProtection sheet="1" autoFilter="0" formatColumns="0" formatRows="0" objects="1" scenarios="1" spinCount="100000" saltValue="cfjiYly+PXmSYr7fj8ynnueg0/MXogXHjFooLyBXPXQyD86tFuPTQOqUpKG74HgdJnLjKtwL+8sTmpkiDjLWLA==" hashValue="lSuS+fYbhHk8LXnwjHGkBZIxw5pw0Ane1NjqCAEkvhxeULGErmw0etHF9bxaA3OVrlo6l8PDsdWiH6OpImAlXg==" algorithmName="SHA-512" password="CC35"/>
  <autoFilter ref="C88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6" customFormat="1" ht="45" customHeight="1">
      <c r="B3" s="287"/>
      <c r="C3" s="288" t="s">
        <v>655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656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657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658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659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660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661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662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663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664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665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78</v>
      </c>
      <c r="F18" s="294" t="s">
        <v>666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667</v>
      </c>
      <c r="F19" s="294" t="s">
        <v>668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669</v>
      </c>
      <c r="F20" s="294" t="s">
        <v>670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671</v>
      </c>
      <c r="F21" s="294" t="s">
        <v>672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673</v>
      </c>
      <c r="F22" s="294" t="s">
        <v>674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83</v>
      </c>
      <c r="F23" s="294" t="s">
        <v>675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676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677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678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679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680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681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682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683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684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108</v>
      </c>
      <c r="F36" s="294"/>
      <c r="G36" s="294" t="s">
        <v>685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686</v>
      </c>
      <c r="F37" s="294"/>
      <c r="G37" s="294" t="s">
        <v>687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53</v>
      </c>
      <c r="F38" s="294"/>
      <c r="G38" s="294" t="s">
        <v>688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54</v>
      </c>
      <c r="F39" s="294"/>
      <c r="G39" s="294" t="s">
        <v>689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109</v>
      </c>
      <c r="F40" s="294"/>
      <c r="G40" s="294" t="s">
        <v>690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110</v>
      </c>
      <c r="F41" s="294"/>
      <c r="G41" s="294" t="s">
        <v>691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692</v>
      </c>
      <c r="F42" s="294"/>
      <c r="G42" s="294" t="s">
        <v>693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694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695</v>
      </c>
      <c r="F44" s="294"/>
      <c r="G44" s="294" t="s">
        <v>696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112</v>
      </c>
      <c r="F45" s="294"/>
      <c r="G45" s="294" t="s">
        <v>697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698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699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700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701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702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703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704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705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706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707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708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709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710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711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712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713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714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715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716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717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718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719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720</v>
      </c>
      <c r="D76" s="312"/>
      <c r="E76" s="312"/>
      <c r="F76" s="312" t="s">
        <v>721</v>
      </c>
      <c r="G76" s="313"/>
      <c r="H76" s="312" t="s">
        <v>54</v>
      </c>
      <c r="I76" s="312" t="s">
        <v>57</v>
      </c>
      <c r="J76" s="312" t="s">
        <v>722</v>
      </c>
      <c r="K76" s="311"/>
    </row>
    <row r="77" s="1" customFormat="1" ht="17.25" customHeight="1">
      <c r="B77" s="309"/>
      <c r="C77" s="314" t="s">
        <v>723</v>
      </c>
      <c r="D77" s="314"/>
      <c r="E77" s="314"/>
      <c r="F77" s="315" t="s">
        <v>724</v>
      </c>
      <c r="G77" s="316"/>
      <c r="H77" s="314"/>
      <c r="I77" s="314"/>
      <c r="J77" s="314" t="s">
        <v>725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53</v>
      </c>
      <c r="D79" s="319"/>
      <c r="E79" s="319"/>
      <c r="F79" s="320" t="s">
        <v>726</v>
      </c>
      <c r="G79" s="321"/>
      <c r="H79" s="297" t="s">
        <v>727</v>
      </c>
      <c r="I79" s="297" t="s">
        <v>728</v>
      </c>
      <c r="J79" s="297">
        <v>20</v>
      </c>
      <c r="K79" s="311"/>
    </row>
    <row r="80" s="1" customFormat="1" ht="15" customHeight="1">
      <c r="B80" s="309"/>
      <c r="C80" s="297" t="s">
        <v>729</v>
      </c>
      <c r="D80" s="297"/>
      <c r="E80" s="297"/>
      <c r="F80" s="320" t="s">
        <v>726</v>
      </c>
      <c r="G80" s="321"/>
      <c r="H80" s="297" t="s">
        <v>730</v>
      </c>
      <c r="I80" s="297" t="s">
        <v>728</v>
      </c>
      <c r="J80" s="297">
        <v>120</v>
      </c>
      <c r="K80" s="311"/>
    </row>
    <row r="81" s="1" customFormat="1" ht="15" customHeight="1">
      <c r="B81" s="322"/>
      <c r="C81" s="297" t="s">
        <v>731</v>
      </c>
      <c r="D81" s="297"/>
      <c r="E81" s="297"/>
      <c r="F81" s="320" t="s">
        <v>732</v>
      </c>
      <c r="G81" s="321"/>
      <c r="H81" s="297" t="s">
        <v>733</v>
      </c>
      <c r="I81" s="297" t="s">
        <v>728</v>
      </c>
      <c r="J81" s="297">
        <v>50</v>
      </c>
      <c r="K81" s="311"/>
    </row>
    <row r="82" s="1" customFormat="1" ht="15" customHeight="1">
      <c r="B82" s="322"/>
      <c r="C82" s="297" t="s">
        <v>734</v>
      </c>
      <c r="D82" s="297"/>
      <c r="E82" s="297"/>
      <c r="F82" s="320" t="s">
        <v>726</v>
      </c>
      <c r="G82" s="321"/>
      <c r="H82" s="297" t="s">
        <v>735</v>
      </c>
      <c r="I82" s="297" t="s">
        <v>736</v>
      </c>
      <c r="J82" s="297"/>
      <c r="K82" s="311"/>
    </row>
    <row r="83" s="1" customFormat="1" ht="15" customHeight="1">
      <c r="B83" s="322"/>
      <c r="C83" s="323" t="s">
        <v>737</v>
      </c>
      <c r="D83" s="323"/>
      <c r="E83" s="323"/>
      <c r="F83" s="324" t="s">
        <v>732</v>
      </c>
      <c r="G83" s="323"/>
      <c r="H83" s="323" t="s">
        <v>738</v>
      </c>
      <c r="I83" s="323" t="s">
        <v>728</v>
      </c>
      <c r="J83" s="323">
        <v>15</v>
      </c>
      <c r="K83" s="311"/>
    </row>
    <row r="84" s="1" customFormat="1" ht="15" customHeight="1">
      <c r="B84" s="322"/>
      <c r="C84" s="323" t="s">
        <v>739</v>
      </c>
      <c r="D84" s="323"/>
      <c r="E84" s="323"/>
      <c r="F84" s="324" t="s">
        <v>732</v>
      </c>
      <c r="G84" s="323"/>
      <c r="H84" s="323" t="s">
        <v>740</v>
      </c>
      <c r="I84" s="323" t="s">
        <v>728</v>
      </c>
      <c r="J84" s="323">
        <v>15</v>
      </c>
      <c r="K84" s="311"/>
    </row>
    <row r="85" s="1" customFormat="1" ht="15" customHeight="1">
      <c r="B85" s="322"/>
      <c r="C85" s="323" t="s">
        <v>741</v>
      </c>
      <c r="D85" s="323"/>
      <c r="E85" s="323"/>
      <c r="F85" s="324" t="s">
        <v>732</v>
      </c>
      <c r="G85" s="323"/>
      <c r="H85" s="323" t="s">
        <v>742</v>
      </c>
      <c r="I85" s="323" t="s">
        <v>728</v>
      </c>
      <c r="J85" s="323">
        <v>20</v>
      </c>
      <c r="K85" s="311"/>
    </row>
    <row r="86" s="1" customFormat="1" ht="15" customHeight="1">
      <c r="B86" s="322"/>
      <c r="C86" s="323" t="s">
        <v>743</v>
      </c>
      <c r="D86" s="323"/>
      <c r="E86" s="323"/>
      <c r="F86" s="324" t="s">
        <v>732</v>
      </c>
      <c r="G86" s="323"/>
      <c r="H86" s="323" t="s">
        <v>744</v>
      </c>
      <c r="I86" s="323" t="s">
        <v>728</v>
      </c>
      <c r="J86" s="323">
        <v>20</v>
      </c>
      <c r="K86" s="311"/>
    </row>
    <row r="87" s="1" customFormat="1" ht="15" customHeight="1">
      <c r="B87" s="322"/>
      <c r="C87" s="297" t="s">
        <v>745</v>
      </c>
      <c r="D87" s="297"/>
      <c r="E87" s="297"/>
      <c r="F87" s="320" t="s">
        <v>732</v>
      </c>
      <c r="G87" s="321"/>
      <c r="H87" s="297" t="s">
        <v>746</v>
      </c>
      <c r="I87" s="297" t="s">
        <v>728</v>
      </c>
      <c r="J87" s="297">
        <v>50</v>
      </c>
      <c r="K87" s="311"/>
    </row>
    <row r="88" s="1" customFormat="1" ht="15" customHeight="1">
      <c r="B88" s="322"/>
      <c r="C88" s="297" t="s">
        <v>747</v>
      </c>
      <c r="D88" s="297"/>
      <c r="E88" s="297"/>
      <c r="F88" s="320" t="s">
        <v>732</v>
      </c>
      <c r="G88" s="321"/>
      <c r="H88" s="297" t="s">
        <v>748</v>
      </c>
      <c r="I88" s="297" t="s">
        <v>728</v>
      </c>
      <c r="J88" s="297">
        <v>20</v>
      </c>
      <c r="K88" s="311"/>
    </row>
    <row r="89" s="1" customFormat="1" ht="15" customHeight="1">
      <c r="B89" s="322"/>
      <c r="C89" s="297" t="s">
        <v>749</v>
      </c>
      <c r="D89" s="297"/>
      <c r="E89" s="297"/>
      <c r="F89" s="320" t="s">
        <v>732</v>
      </c>
      <c r="G89" s="321"/>
      <c r="H89" s="297" t="s">
        <v>750</v>
      </c>
      <c r="I89" s="297" t="s">
        <v>728</v>
      </c>
      <c r="J89" s="297">
        <v>20</v>
      </c>
      <c r="K89" s="311"/>
    </row>
    <row r="90" s="1" customFormat="1" ht="15" customHeight="1">
      <c r="B90" s="322"/>
      <c r="C90" s="297" t="s">
        <v>751</v>
      </c>
      <c r="D90" s="297"/>
      <c r="E90" s="297"/>
      <c r="F90" s="320" t="s">
        <v>732</v>
      </c>
      <c r="G90" s="321"/>
      <c r="H90" s="297" t="s">
        <v>752</v>
      </c>
      <c r="I90" s="297" t="s">
        <v>728</v>
      </c>
      <c r="J90" s="297">
        <v>50</v>
      </c>
      <c r="K90" s="311"/>
    </row>
    <row r="91" s="1" customFormat="1" ht="15" customHeight="1">
      <c r="B91" s="322"/>
      <c r="C91" s="297" t="s">
        <v>753</v>
      </c>
      <c r="D91" s="297"/>
      <c r="E91" s="297"/>
      <c r="F91" s="320" t="s">
        <v>732</v>
      </c>
      <c r="G91" s="321"/>
      <c r="H91" s="297" t="s">
        <v>753</v>
      </c>
      <c r="I91" s="297" t="s">
        <v>728</v>
      </c>
      <c r="J91" s="297">
        <v>50</v>
      </c>
      <c r="K91" s="311"/>
    </row>
    <row r="92" s="1" customFormat="1" ht="15" customHeight="1">
      <c r="B92" s="322"/>
      <c r="C92" s="297" t="s">
        <v>754</v>
      </c>
      <c r="D92" s="297"/>
      <c r="E92" s="297"/>
      <c r="F92" s="320" t="s">
        <v>732</v>
      </c>
      <c r="G92" s="321"/>
      <c r="H92" s="297" t="s">
        <v>755</v>
      </c>
      <c r="I92" s="297" t="s">
        <v>728</v>
      </c>
      <c r="J92" s="297">
        <v>255</v>
      </c>
      <c r="K92" s="311"/>
    </row>
    <row r="93" s="1" customFormat="1" ht="15" customHeight="1">
      <c r="B93" s="322"/>
      <c r="C93" s="297" t="s">
        <v>756</v>
      </c>
      <c r="D93" s="297"/>
      <c r="E93" s="297"/>
      <c r="F93" s="320" t="s">
        <v>726</v>
      </c>
      <c r="G93" s="321"/>
      <c r="H93" s="297" t="s">
        <v>757</v>
      </c>
      <c r="I93" s="297" t="s">
        <v>758</v>
      </c>
      <c r="J93" s="297"/>
      <c r="K93" s="311"/>
    </row>
    <row r="94" s="1" customFormat="1" ht="15" customHeight="1">
      <c r="B94" s="322"/>
      <c r="C94" s="297" t="s">
        <v>759</v>
      </c>
      <c r="D94" s="297"/>
      <c r="E94" s="297"/>
      <c r="F94" s="320" t="s">
        <v>726</v>
      </c>
      <c r="G94" s="321"/>
      <c r="H94" s="297" t="s">
        <v>760</v>
      </c>
      <c r="I94" s="297" t="s">
        <v>761</v>
      </c>
      <c r="J94" s="297"/>
      <c r="K94" s="311"/>
    </row>
    <row r="95" s="1" customFormat="1" ht="15" customHeight="1">
      <c r="B95" s="322"/>
      <c r="C95" s="297" t="s">
        <v>762</v>
      </c>
      <c r="D95" s="297"/>
      <c r="E95" s="297"/>
      <c r="F95" s="320" t="s">
        <v>726</v>
      </c>
      <c r="G95" s="321"/>
      <c r="H95" s="297" t="s">
        <v>762</v>
      </c>
      <c r="I95" s="297" t="s">
        <v>761</v>
      </c>
      <c r="J95" s="297"/>
      <c r="K95" s="311"/>
    </row>
    <row r="96" s="1" customFormat="1" ht="15" customHeight="1">
      <c r="B96" s="322"/>
      <c r="C96" s="297" t="s">
        <v>38</v>
      </c>
      <c r="D96" s="297"/>
      <c r="E96" s="297"/>
      <c r="F96" s="320" t="s">
        <v>726</v>
      </c>
      <c r="G96" s="321"/>
      <c r="H96" s="297" t="s">
        <v>763</v>
      </c>
      <c r="I96" s="297" t="s">
        <v>761</v>
      </c>
      <c r="J96" s="297"/>
      <c r="K96" s="311"/>
    </row>
    <row r="97" s="1" customFormat="1" ht="15" customHeight="1">
      <c r="B97" s="322"/>
      <c r="C97" s="297" t="s">
        <v>48</v>
      </c>
      <c r="D97" s="297"/>
      <c r="E97" s="297"/>
      <c r="F97" s="320" t="s">
        <v>726</v>
      </c>
      <c r="G97" s="321"/>
      <c r="H97" s="297" t="s">
        <v>764</v>
      </c>
      <c r="I97" s="297" t="s">
        <v>761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765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720</v>
      </c>
      <c r="D103" s="312"/>
      <c r="E103" s="312"/>
      <c r="F103" s="312" t="s">
        <v>721</v>
      </c>
      <c r="G103" s="313"/>
      <c r="H103" s="312" t="s">
        <v>54</v>
      </c>
      <c r="I103" s="312" t="s">
        <v>57</v>
      </c>
      <c r="J103" s="312" t="s">
        <v>722</v>
      </c>
      <c r="K103" s="311"/>
    </row>
    <row r="104" s="1" customFormat="1" ht="17.25" customHeight="1">
      <c r="B104" s="309"/>
      <c r="C104" s="314" t="s">
        <v>723</v>
      </c>
      <c r="D104" s="314"/>
      <c r="E104" s="314"/>
      <c r="F104" s="315" t="s">
        <v>724</v>
      </c>
      <c r="G104" s="316"/>
      <c r="H104" s="314"/>
      <c r="I104" s="314"/>
      <c r="J104" s="314" t="s">
        <v>725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53</v>
      </c>
      <c r="D106" s="319"/>
      <c r="E106" s="319"/>
      <c r="F106" s="320" t="s">
        <v>726</v>
      </c>
      <c r="G106" s="297"/>
      <c r="H106" s="297" t="s">
        <v>766</v>
      </c>
      <c r="I106" s="297" t="s">
        <v>728</v>
      </c>
      <c r="J106" s="297">
        <v>20</v>
      </c>
      <c r="K106" s="311"/>
    </row>
    <row r="107" s="1" customFormat="1" ht="15" customHeight="1">
      <c r="B107" s="309"/>
      <c r="C107" s="297" t="s">
        <v>729</v>
      </c>
      <c r="D107" s="297"/>
      <c r="E107" s="297"/>
      <c r="F107" s="320" t="s">
        <v>726</v>
      </c>
      <c r="G107" s="297"/>
      <c r="H107" s="297" t="s">
        <v>766</v>
      </c>
      <c r="I107" s="297" t="s">
        <v>728</v>
      </c>
      <c r="J107" s="297">
        <v>120</v>
      </c>
      <c r="K107" s="311"/>
    </row>
    <row r="108" s="1" customFormat="1" ht="15" customHeight="1">
      <c r="B108" s="322"/>
      <c r="C108" s="297" t="s">
        <v>731</v>
      </c>
      <c r="D108" s="297"/>
      <c r="E108" s="297"/>
      <c r="F108" s="320" t="s">
        <v>732</v>
      </c>
      <c r="G108" s="297"/>
      <c r="H108" s="297" t="s">
        <v>766</v>
      </c>
      <c r="I108" s="297" t="s">
        <v>728</v>
      </c>
      <c r="J108" s="297">
        <v>50</v>
      </c>
      <c r="K108" s="311"/>
    </row>
    <row r="109" s="1" customFormat="1" ht="15" customHeight="1">
      <c r="B109" s="322"/>
      <c r="C109" s="297" t="s">
        <v>734</v>
      </c>
      <c r="D109" s="297"/>
      <c r="E109" s="297"/>
      <c r="F109" s="320" t="s">
        <v>726</v>
      </c>
      <c r="G109" s="297"/>
      <c r="H109" s="297" t="s">
        <v>766</v>
      </c>
      <c r="I109" s="297" t="s">
        <v>736</v>
      </c>
      <c r="J109" s="297"/>
      <c r="K109" s="311"/>
    </row>
    <row r="110" s="1" customFormat="1" ht="15" customHeight="1">
      <c r="B110" s="322"/>
      <c r="C110" s="297" t="s">
        <v>745</v>
      </c>
      <c r="D110" s="297"/>
      <c r="E110" s="297"/>
      <c r="F110" s="320" t="s">
        <v>732</v>
      </c>
      <c r="G110" s="297"/>
      <c r="H110" s="297" t="s">
        <v>766</v>
      </c>
      <c r="I110" s="297" t="s">
        <v>728</v>
      </c>
      <c r="J110" s="297">
        <v>50</v>
      </c>
      <c r="K110" s="311"/>
    </row>
    <row r="111" s="1" customFormat="1" ht="15" customHeight="1">
      <c r="B111" s="322"/>
      <c r="C111" s="297" t="s">
        <v>753</v>
      </c>
      <c r="D111" s="297"/>
      <c r="E111" s="297"/>
      <c r="F111" s="320" t="s">
        <v>732</v>
      </c>
      <c r="G111" s="297"/>
      <c r="H111" s="297" t="s">
        <v>766</v>
      </c>
      <c r="I111" s="297" t="s">
        <v>728</v>
      </c>
      <c r="J111" s="297">
        <v>50</v>
      </c>
      <c r="K111" s="311"/>
    </row>
    <row r="112" s="1" customFormat="1" ht="15" customHeight="1">
      <c r="B112" s="322"/>
      <c r="C112" s="297" t="s">
        <v>751</v>
      </c>
      <c r="D112" s="297"/>
      <c r="E112" s="297"/>
      <c r="F112" s="320" t="s">
        <v>732</v>
      </c>
      <c r="G112" s="297"/>
      <c r="H112" s="297" t="s">
        <v>766</v>
      </c>
      <c r="I112" s="297" t="s">
        <v>728</v>
      </c>
      <c r="J112" s="297">
        <v>50</v>
      </c>
      <c r="K112" s="311"/>
    </row>
    <row r="113" s="1" customFormat="1" ht="15" customHeight="1">
      <c r="B113" s="322"/>
      <c r="C113" s="297" t="s">
        <v>53</v>
      </c>
      <c r="D113" s="297"/>
      <c r="E113" s="297"/>
      <c r="F113" s="320" t="s">
        <v>726</v>
      </c>
      <c r="G113" s="297"/>
      <c r="H113" s="297" t="s">
        <v>767</v>
      </c>
      <c r="I113" s="297" t="s">
        <v>728</v>
      </c>
      <c r="J113" s="297">
        <v>20</v>
      </c>
      <c r="K113" s="311"/>
    </row>
    <row r="114" s="1" customFormat="1" ht="15" customHeight="1">
      <c r="B114" s="322"/>
      <c r="C114" s="297" t="s">
        <v>768</v>
      </c>
      <c r="D114" s="297"/>
      <c r="E114" s="297"/>
      <c r="F114" s="320" t="s">
        <v>726</v>
      </c>
      <c r="G114" s="297"/>
      <c r="H114" s="297" t="s">
        <v>769</v>
      </c>
      <c r="I114" s="297" t="s">
        <v>728</v>
      </c>
      <c r="J114" s="297">
        <v>120</v>
      </c>
      <c r="K114" s="311"/>
    </row>
    <row r="115" s="1" customFormat="1" ht="15" customHeight="1">
      <c r="B115" s="322"/>
      <c r="C115" s="297" t="s">
        <v>38</v>
      </c>
      <c r="D115" s="297"/>
      <c r="E115" s="297"/>
      <c r="F115" s="320" t="s">
        <v>726</v>
      </c>
      <c r="G115" s="297"/>
      <c r="H115" s="297" t="s">
        <v>770</v>
      </c>
      <c r="I115" s="297" t="s">
        <v>761</v>
      </c>
      <c r="J115" s="297"/>
      <c r="K115" s="311"/>
    </row>
    <row r="116" s="1" customFormat="1" ht="15" customHeight="1">
      <c r="B116" s="322"/>
      <c r="C116" s="297" t="s">
        <v>48</v>
      </c>
      <c r="D116" s="297"/>
      <c r="E116" s="297"/>
      <c r="F116" s="320" t="s">
        <v>726</v>
      </c>
      <c r="G116" s="297"/>
      <c r="H116" s="297" t="s">
        <v>771</v>
      </c>
      <c r="I116" s="297" t="s">
        <v>761</v>
      </c>
      <c r="J116" s="297"/>
      <c r="K116" s="311"/>
    </row>
    <row r="117" s="1" customFormat="1" ht="15" customHeight="1">
      <c r="B117" s="322"/>
      <c r="C117" s="297" t="s">
        <v>57</v>
      </c>
      <c r="D117" s="297"/>
      <c r="E117" s="297"/>
      <c r="F117" s="320" t="s">
        <v>726</v>
      </c>
      <c r="G117" s="297"/>
      <c r="H117" s="297" t="s">
        <v>772</v>
      </c>
      <c r="I117" s="297" t="s">
        <v>773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774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720</v>
      </c>
      <c r="D123" s="312"/>
      <c r="E123" s="312"/>
      <c r="F123" s="312" t="s">
        <v>721</v>
      </c>
      <c r="G123" s="313"/>
      <c r="H123" s="312" t="s">
        <v>54</v>
      </c>
      <c r="I123" s="312" t="s">
        <v>57</v>
      </c>
      <c r="J123" s="312" t="s">
        <v>722</v>
      </c>
      <c r="K123" s="341"/>
    </row>
    <row r="124" s="1" customFormat="1" ht="17.25" customHeight="1">
      <c r="B124" s="340"/>
      <c r="C124" s="314" t="s">
        <v>723</v>
      </c>
      <c r="D124" s="314"/>
      <c r="E124" s="314"/>
      <c r="F124" s="315" t="s">
        <v>724</v>
      </c>
      <c r="G124" s="316"/>
      <c r="H124" s="314"/>
      <c r="I124" s="314"/>
      <c r="J124" s="314" t="s">
        <v>725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729</v>
      </c>
      <c r="D126" s="319"/>
      <c r="E126" s="319"/>
      <c r="F126" s="320" t="s">
        <v>726</v>
      </c>
      <c r="G126" s="297"/>
      <c r="H126" s="297" t="s">
        <v>766</v>
      </c>
      <c r="I126" s="297" t="s">
        <v>728</v>
      </c>
      <c r="J126" s="297">
        <v>120</v>
      </c>
      <c r="K126" s="345"/>
    </row>
    <row r="127" s="1" customFormat="1" ht="15" customHeight="1">
      <c r="B127" s="342"/>
      <c r="C127" s="297" t="s">
        <v>775</v>
      </c>
      <c r="D127" s="297"/>
      <c r="E127" s="297"/>
      <c r="F127" s="320" t="s">
        <v>726</v>
      </c>
      <c r="G127" s="297"/>
      <c r="H127" s="297" t="s">
        <v>776</v>
      </c>
      <c r="I127" s="297" t="s">
        <v>728</v>
      </c>
      <c r="J127" s="297" t="s">
        <v>777</v>
      </c>
      <c r="K127" s="345"/>
    </row>
    <row r="128" s="1" customFormat="1" ht="15" customHeight="1">
      <c r="B128" s="342"/>
      <c r="C128" s="297" t="s">
        <v>83</v>
      </c>
      <c r="D128" s="297"/>
      <c r="E128" s="297"/>
      <c r="F128" s="320" t="s">
        <v>726</v>
      </c>
      <c r="G128" s="297"/>
      <c r="H128" s="297" t="s">
        <v>778</v>
      </c>
      <c r="I128" s="297" t="s">
        <v>728</v>
      </c>
      <c r="J128" s="297" t="s">
        <v>777</v>
      </c>
      <c r="K128" s="345"/>
    </row>
    <row r="129" s="1" customFormat="1" ht="15" customHeight="1">
      <c r="B129" s="342"/>
      <c r="C129" s="297" t="s">
        <v>737</v>
      </c>
      <c r="D129" s="297"/>
      <c r="E129" s="297"/>
      <c r="F129" s="320" t="s">
        <v>732</v>
      </c>
      <c r="G129" s="297"/>
      <c r="H129" s="297" t="s">
        <v>738</v>
      </c>
      <c r="I129" s="297" t="s">
        <v>728</v>
      </c>
      <c r="J129" s="297">
        <v>15</v>
      </c>
      <c r="K129" s="345"/>
    </row>
    <row r="130" s="1" customFormat="1" ht="15" customHeight="1">
      <c r="B130" s="342"/>
      <c r="C130" s="323" t="s">
        <v>739</v>
      </c>
      <c r="D130" s="323"/>
      <c r="E130" s="323"/>
      <c r="F130" s="324" t="s">
        <v>732</v>
      </c>
      <c r="G130" s="323"/>
      <c r="H130" s="323" t="s">
        <v>740</v>
      </c>
      <c r="I130" s="323" t="s">
        <v>728</v>
      </c>
      <c r="J130" s="323">
        <v>15</v>
      </c>
      <c r="K130" s="345"/>
    </row>
    <row r="131" s="1" customFormat="1" ht="15" customHeight="1">
      <c r="B131" s="342"/>
      <c r="C131" s="323" t="s">
        <v>741</v>
      </c>
      <c r="D131" s="323"/>
      <c r="E131" s="323"/>
      <c r="F131" s="324" t="s">
        <v>732</v>
      </c>
      <c r="G131" s="323"/>
      <c r="H131" s="323" t="s">
        <v>742</v>
      </c>
      <c r="I131" s="323" t="s">
        <v>728</v>
      </c>
      <c r="J131" s="323">
        <v>20</v>
      </c>
      <c r="K131" s="345"/>
    </row>
    <row r="132" s="1" customFormat="1" ht="15" customHeight="1">
      <c r="B132" s="342"/>
      <c r="C132" s="323" t="s">
        <v>743</v>
      </c>
      <c r="D132" s="323"/>
      <c r="E132" s="323"/>
      <c r="F132" s="324" t="s">
        <v>732</v>
      </c>
      <c r="G132" s="323"/>
      <c r="H132" s="323" t="s">
        <v>744</v>
      </c>
      <c r="I132" s="323" t="s">
        <v>728</v>
      </c>
      <c r="J132" s="323">
        <v>20</v>
      </c>
      <c r="K132" s="345"/>
    </row>
    <row r="133" s="1" customFormat="1" ht="15" customHeight="1">
      <c r="B133" s="342"/>
      <c r="C133" s="297" t="s">
        <v>731</v>
      </c>
      <c r="D133" s="297"/>
      <c r="E133" s="297"/>
      <c r="F133" s="320" t="s">
        <v>732</v>
      </c>
      <c r="G133" s="297"/>
      <c r="H133" s="297" t="s">
        <v>766</v>
      </c>
      <c r="I133" s="297" t="s">
        <v>728</v>
      </c>
      <c r="J133" s="297">
        <v>50</v>
      </c>
      <c r="K133" s="345"/>
    </row>
    <row r="134" s="1" customFormat="1" ht="15" customHeight="1">
      <c r="B134" s="342"/>
      <c r="C134" s="297" t="s">
        <v>745</v>
      </c>
      <c r="D134" s="297"/>
      <c r="E134" s="297"/>
      <c r="F134" s="320" t="s">
        <v>732</v>
      </c>
      <c r="G134" s="297"/>
      <c r="H134" s="297" t="s">
        <v>766</v>
      </c>
      <c r="I134" s="297" t="s">
        <v>728</v>
      </c>
      <c r="J134" s="297">
        <v>50</v>
      </c>
      <c r="K134" s="345"/>
    </row>
    <row r="135" s="1" customFormat="1" ht="15" customHeight="1">
      <c r="B135" s="342"/>
      <c r="C135" s="297" t="s">
        <v>751</v>
      </c>
      <c r="D135" s="297"/>
      <c r="E135" s="297"/>
      <c r="F135" s="320" t="s">
        <v>732</v>
      </c>
      <c r="G135" s="297"/>
      <c r="H135" s="297" t="s">
        <v>766</v>
      </c>
      <c r="I135" s="297" t="s">
        <v>728</v>
      </c>
      <c r="J135" s="297">
        <v>50</v>
      </c>
      <c r="K135" s="345"/>
    </row>
    <row r="136" s="1" customFormat="1" ht="15" customHeight="1">
      <c r="B136" s="342"/>
      <c r="C136" s="297" t="s">
        <v>753</v>
      </c>
      <c r="D136" s="297"/>
      <c r="E136" s="297"/>
      <c r="F136" s="320" t="s">
        <v>732</v>
      </c>
      <c r="G136" s="297"/>
      <c r="H136" s="297" t="s">
        <v>766</v>
      </c>
      <c r="I136" s="297" t="s">
        <v>728</v>
      </c>
      <c r="J136" s="297">
        <v>50</v>
      </c>
      <c r="K136" s="345"/>
    </row>
    <row r="137" s="1" customFormat="1" ht="15" customHeight="1">
      <c r="B137" s="342"/>
      <c r="C137" s="297" t="s">
        <v>754</v>
      </c>
      <c r="D137" s="297"/>
      <c r="E137" s="297"/>
      <c r="F137" s="320" t="s">
        <v>732</v>
      </c>
      <c r="G137" s="297"/>
      <c r="H137" s="297" t="s">
        <v>779</v>
      </c>
      <c r="I137" s="297" t="s">
        <v>728</v>
      </c>
      <c r="J137" s="297">
        <v>255</v>
      </c>
      <c r="K137" s="345"/>
    </row>
    <row r="138" s="1" customFormat="1" ht="15" customHeight="1">
      <c r="B138" s="342"/>
      <c r="C138" s="297" t="s">
        <v>756</v>
      </c>
      <c r="D138" s="297"/>
      <c r="E138" s="297"/>
      <c r="F138" s="320" t="s">
        <v>726</v>
      </c>
      <c r="G138" s="297"/>
      <c r="H138" s="297" t="s">
        <v>780</v>
      </c>
      <c r="I138" s="297" t="s">
        <v>758</v>
      </c>
      <c r="J138" s="297"/>
      <c r="K138" s="345"/>
    </row>
    <row r="139" s="1" customFormat="1" ht="15" customHeight="1">
      <c r="B139" s="342"/>
      <c r="C139" s="297" t="s">
        <v>759</v>
      </c>
      <c r="D139" s="297"/>
      <c r="E139" s="297"/>
      <c r="F139" s="320" t="s">
        <v>726</v>
      </c>
      <c r="G139" s="297"/>
      <c r="H139" s="297" t="s">
        <v>781</v>
      </c>
      <c r="I139" s="297" t="s">
        <v>761</v>
      </c>
      <c r="J139" s="297"/>
      <c r="K139" s="345"/>
    </row>
    <row r="140" s="1" customFormat="1" ht="15" customHeight="1">
      <c r="B140" s="342"/>
      <c r="C140" s="297" t="s">
        <v>762</v>
      </c>
      <c r="D140" s="297"/>
      <c r="E140" s="297"/>
      <c r="F140" s="320" t="s">
        <v>726</v>
      </c>
      <c r="G140" s="297"/>
      <c r="H140" s="297" t="s">
        <v>762</v>
      </c>
      <c r="I140" s="297" t="s">
        <v>761</v>
      </c>
      <c r="J140" s="297"/>
      <c r="K140" s="345"/>
    </row>
    <row r="141" s="1" customFormat="1" ht="15" customHeight="1">
      <c r="B141" s="342"/>
      <c r="C141" s="297" t="s">
        <v>38</v>
      </c>
      <c r="D141" s="297"/>
      <c r="E141" s="297"/>
      <c r="F141" s="320" t="s">
        <v>726</v>
      </c>
      <c r="G141" s="297"/>
      <c r="H141" s="297" t="s">
        <v>782</v>
      </c>
      <c r="I141" s="297" t="s">
        <v>761</v>
      </c>
      <c r="J141" s="297"/>
      <c r="K141" s="345"/>
    </row>
    <row r="142" s="1" customFormat="1" ht="15" customHeight="1">
      <c r="B142" s="342"/>
      <c r="C142" s="297" t="s">
        <v>783</v>
      </c>
      <c r="D142" s="297"/>
      <c r="E142" s="297"/>
      <c r="F142" s="320" t="s">
        <v>726</v>
      </c>
      <c r="G142" s="297"/>
      <c r="H142" s="297" t="s">
        <v>784</v>
      </c>
      <c r="I142" s="297" t="s">
        <v>761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785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720</v>
      </c>
      <c r="D148" s="312"/>
      <c r="E148" s="312"/>
      <c r="F148" s="312" t="s">
        <v>721</v>
      </c>
      <c r="G148" s="313"/>
      <c r="H148" s="312" t="s">
        <v>54</v>
      </c>
      <c r="I148" s="312" t="s">
        <v>57</v>
      </c>
      <c r="J148" s="312" t="s">
        <v>722</v>
      </c>
      <c r="K148" s="311"/>
    </row>
    <row r="149" s="1" customFormat="1" ht="17.25" customHeight="1">
      <c r="B149" s="309"/>
      <c r="C149" s="314" t="s">
        <v>723</v>
      </c>
      <c r="D149" s="314"/>
      <c r="E149" s="314"/>
      <c r="F149" s="315" t="s">
        <v>724</v>
      </c>
      <c r="G149" s="316"/>
      <c r="H149" s="314"/>
      <c r="I149" s="314"/>
      <c r="J149" s="314" t="s">
        <v>725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729</v>
      </c>
      <c r="D151" s="297"/>
      <c r="E151" s="297"/>
      <c r="F151" s="350" t="s">
        <v>726</v>
      </c>
      <c r="G151" s="297"/>
      <c r="H151" s="349" t="s">
        <v>766</v>
      </c>
      <c r="I151" s="349" t="s">
        <v>728</v>
      </c>
      <c r="J151" s="349">
        <v>120</v>
      </c>
      <c r="K151" s="345"/>
    </row>
    <row r="152" s="1" customFormat="1" ht="15" customHeight="1">
      <c r="B152" s="322"/>
      <c r="C152" s="349" t="s">
        <v>775</v>
      </c>
      <c r="D152" s="297"/>
      <c r="E152" s="297"/>
      <c r="F152" s="350" t="s">
        <v>726</v>
      </c>
      <c r="G152" s="297"/>
      <c r="H152" s="349" t="s">
        <v>786</v>
      </c>
      <c r="I152" s="349" t="s">
        <v>728</v>
      </c>
      <c r="J152" s="349" t="s">
        <v>777</v>
      </c>
      <c r="K152" s="345"/>
    </row>
    <row r="153" s="1" customFormat="1" ht="15" customHeight="1">
      <c r="B153" s="322"/>
      <c r="C153" s="349" t="s">
        <v>83</v>
      </c>
      <c r="D153" s="297"/>
      <c r="E153" s="297"/>
      <c r="F153" s="350" t="s">
        <v>726</v>
      </c>
      <c r="G153" s="297"/>
      <c r="H153" s="349" t="s">
        <v>787</v>
      </c>
      <c r="I153" s="349" t="s">
        <v>728</v>
      </c>
      <c r="J153" s="349" t="s">
        <v>777</v>
      </c>
      <c r="K153" s="345"/>
    </row>
    <row r="154" s="1" customFormat="1" ht="15" customHeight="1">
      <c r="B154" s="322"/>
      <c r="C154" s="349" t="s">
        <v>731</v>
      </c>
      <c r="D154" s="297"/>
      <c r="E154" s="297"/>
      <c r="F154" s="350" t="s">
        <v>732</v>
      </c>
      <c r="G154" s="297"/>
      <c r="H154" s="349" t="s">
        <v>766</v>
      </c>
      <c r="I154" s="349" t="s">
        <v>728</v>
      </c>
      <c r="J154" s="349">
        <v>50</v>
      </c>
      <c r="K154" s="345"/>
    </row>
    <row r="155" s="1" customFormat="1" ht="15" customHeight="1">
      <c r="B155" s="322"/>
      <c r="C155" s="349" t="s">
        <v>734</v>
      </c>
      <c r="D155" s="297"/>
      <c r="E155" s="297"/>
      <c r="F155" s="350" t="s">
        <v>726</v>
      </c>
      <c r="G155" s="297"/>
      <c r="H155" s="349" t="s">
        <v>766</v>
      </c>
      <c r="I155" s="349" t="s">
        <v>736</v>
      </c>
      <c r="J155" s="349"/>
      <c r="K155" s="345"/>
    </row>
    <row r="156" s="1" customFormat="1" ht="15" customHeight="1">
      <c r="B156" s="322"/>
      <c r="C156" s="349" t="s">
        <v>745</v>
      </c>
      <c r="D156" s="297"/>
      <c r="E156" s="297"/>
      <c r="F156" s="350" t="s">
        <v>732</v>
      </c>
      <c r="G156" s="297"/>
      <c r="H156" s="349" t="s">
        <v>766</v>
      </c>
      <c r="I156" s="349" t="s">
        <v>728</v>
      </c>
      <c r="J156" s="349">
        <v>50</v>
      </c>
      <c r="K156" s="345"/>
    </row>
    <row r="157" s="1" customFormat="1" ht="15" customHeight="1">
      <c r="B157" s="322"/>
      <c r="C157" s="349" t="s">
        <v>753</v>
      </c>
      <c r="D157" s="297"/>
      <c r="E157" s="297"/>
      <c r="F157" s="350" t="s">
        <v>732</v>
      </c>
      <c r="G157" s="297"/>
      <c r="H157" s="349" t="s">
        <v>766</v>
      </c>
      <c r="I157" s="349" t="s">
        <v>728</v>
      </c>
      <c r="J157" s="349">
        <v>50</v>
      </c>
      <c r="K157" s="345"/>
    </row>
    <row r="158" s="1" customFormat="1" ht="15" customHeight="1">
      <c r="B158" s="322"/>
      <c r="C158" s="349" t="s">
        <v>751</v>
      </c>
      <c r="D158" s="297"/>
      <c r="E158" s="297"/>
      <c r="F158" s="350" t="s">
        <v>732</v>
      </c>
      <c r="G158" s="297"/>
      <c r="H158" s="349" t="s">
        <v>766</v>
      </c>
      <c r="I158" s="349" t="s">
        <v>728</v>
      </c>
      <c r="J158" s="349">
        <v>50</v>
      </c>
      <c r="K158" s="345"/>
    </row>
    <row r="159" s="1" customFormat="1" ht="15" customHeight="1">
      <c r="B159" s="322"/>
      <c r="C159" s="349" t="s">
        <v>94</v>
      </c>
      <c r="D159" s="297"/>
      <c r="E159" s="297"/>
      <c r="F159" s="350" t="s">
        <v>726</v>
      </c>
      <c r="G159" s="297"/>
      <c r="H159" s="349" t="s">
        <v>788</v>
      </c>
      <c r="I159" s="349" t="s">
        <v>728</v>
      </c>
      <c r="J159" s="349" t="s">
        <v>789</v>
      </c>
      <c r="K159" s="345"/>
    </row>
    <row r="160" s="1" customFormat="1" ht="15" customHeight="1">
      <c r="B160" s="322"/>
      <c r="C160" s="349" t="s">
        <v>790</v>
      </c>
      <c r="D160" s="297"/>
      <c r="E160" s="297"/>
      <c r="F160" s="350" t="s">
        <v>726</v>
      </c>
      <c r="G160" s="297"/>
      <c r="H160" s="349" t="s">
        <v>791</v>
      </c>
      <c r="I160" s="349" t="s">
        <v>761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792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720</v>
      </c>
      <c r="D166" s="312"/>
      <c r="E166" s="312"/>
      <c r="F166" s="312" t="s">
        <v>721</v>
      </c>
      <c r="G166" s="354"/>
      <c r="H166" s="355" t="s">
        <v>54</v>
      </c>
      <c r="I166" s="355" t="s">
        <v>57</v>
      </c>
      <c r="J166" s="312" t="s">
        <v>722</v>
      </c>
      <c r="K166" s="289"/>
    </row>
    <row r="167" s="1" customFormat="1" ht="17.25" customHeight="1">
      <c r="B167" s="290"/>
      <c r="C167" s="314" t="s">
        <v>723</v>
      </c>
      <c r="D167" s="314"/>
      <c r="E167" s="314"/>
      <c r="F167" s="315" t="s">
        <v>724</v>
      </c>
      <c r="G167" s="356"/>
      <c r="H167" s="357"/>
      <c r="I167" s="357"/>
      <c r="J167" s="314" t="s">
        <v>725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729</v>
      </c>
      <c r="D169" s="297"/>
      <c r="E169" s="297"/>
      <c r="F169" s="320" t="s">
        <v>726</v>
      </c>
      <c r="G169" s="297"/>
      <c r="H169" s="297" t="s">
        <v>766</v>
      </c>
      <c r="I169" s="297" t="s">
        <v>728</v>
      </c>
      <c r="J169" s="297">
        <v>120</v>
      </c>
      <c r="K169" s="345"/>
    </row>
    <row r="170" s="1" customFormat="1" ht="15" customHeight="1">
      <c r="B170" s="322"/>
      <c r="C170" s="297" t="s">
        <v>775</v>
      </c>
      <c r="D170" s="297"/>
      <c r="E170" s="297"/>
      <c r="F170" s="320" t="s">
        <v>726</v>
      </c>
      <c r="G170" s="297"/>
      <c r="H170" s="297" t="s">
        <v>776</v>
      </c>
      <c r="I170" s="297" t="s">
        <v>728</v>
      </c>
      <c r="J170" s="297" t="s">
        <v>777</v>
      </c>
      <c r="K170" s="345"/>
    </row>
    <row r="171" s="1" customFormat="1" ht="15" customHeight="1">
      <c r="B171" s="322"/>
      <c r="C171" s="297" t="s">
        <v>83</v>
      </c>
      <c r="D171" s="297"/>
      <c r="E171" s="297"/>
      <c r="F171" s="320" t="s">
        <v>726</v>
      </c>
      <c r="G171" s="297"/>
      <c r="H171" s="297" t="s">
        <v>793</v>
      </c>
      <c r="I171" s="297" t="s">
        <v>728</v>
      </c>
      <c r="J171" s="297" t="s">
        <v>777</v>
      </c>
      <c r="K171" s="345"/>
    </row>
    <row r="172" s="1" customFormat="1" ht="15" customHeight="1">
      <c r="B172" s="322"/>
      <c r="C172" s="297" t="s">
        <v>731</v>
      </c>
      <c r="D172" s="297"/>
      <c r="E172" s="297"/>
      <c r="F172" s="320" t="s">
        <v>732</v>
      </c>
      <c r="G172" s="297"/>
      <c r="H172" s="297" t="s">
        <v>793</v>
      </c>
      <c r="I172" s="297" t="s">
        <v>728</v>
      </c>
      <c r="J172" s="297">
        <v>50</v>
      </c>
      <c r="K172" s="345"/>
    </row>
    <row r="173" s="1" customFormat="1" ht="15" customHeight="1">
      <c r="B173" s="322"/>
      <c r="C173" s="297" t="s">
        <v>734</v>
      </c>
      <c r="D173" s="297"/>
      <c r="E173" s="297"/>
      <c r="F173" s="320" t="s">
        <v>726</v>
      </c>
      <c r="G173" s="297"/>
      <c r="H173" s="297" t="s">
        <v>793</v>
      </c>
      <c r="I173" s="297" t="s">
        <v>736</v>
      </c>
      <c r="J173" s="297"/>
      <c r="K173" s="345"/>
    </row>
    <row r="174" s="1" customFormat="1" ht="15" customHeight="1">
      <c r="B174" s="322"/>
      <c r="C174" s="297" t="s">
        <v>745</v>
      </c>
      <c r="D174" s="297"/>
      <c r="E174" s="297"/>
      <c r="F174" s="320" t="s">
        <v>732</v>
      </c>
      <c r="G174" s="297"/>
      <c r="H174" s="297" t="s">
        <v>793</v>
      </c>
      <c r="I174" s="297" t="s">
        <v>728</v>
      </c>
      <c r="J174" s="297">
        <v>50</v>
      </c>
      <c r="K174" s="345"/>
    </row>
    <row r="175" s="1" customFormat="1" ht="15" customHeight="1">
      <c r="B175" s="322"/>
      <c r="C175" s="297" t="s">
        <v>753</v>
      </c>
      <c r="D175" s="297"/>
      <c r="E175" s="297"/>
      <c r="F175" s="320" t="s">
        <v>732</v>
      </c>
      <c r="G175" s="297"/>
      <c r="H175" s="297" t="s">
        <v>793</v>
      </c>
      <c r="I175" s="297" t="s">
        <v>728</v>
      </c>
      <c r="J175" s="297">
        <v>50</v>
      </c>
      <c r="K175" s="345"/>
    </row>
    <row r="176" s="1" customFormat="1" ht="15" customHeight="1">
      <c r="B176" s="322"/>
      <c r="C176" s="297" t="s">
        <v>751</v>
      </c>
      <c r="D176" s="297"/>
      <c r="E176" s="297"/>
      <c r="F176" s="320" t="s">
        <v>732</v>
      </c>
      <c r="G176" s="297"/>
      <c r="H176" s="297" t="s">
        <v>793</v>
      </c>
      <c r="I176" s="297" t="s">
        <v>728</v>
      </c>
      <c r="J176" s="297">
        <v>50</v>
      </c>
      <c r="K176" s="345"/>
    </row>
    <row r="177" s="1" customFormat="1" ht="15" customHeight="1">
      <c r="B177" s="322"/>
      <c r="C177" s="297" t="s">
        <v>108</v>
      </c>
      <c r="D177" s="297"/>
      <c r="E177" s="297"/>
      <c r="F177" s="320" t="s">
        <v>726</v>
      </c>
      <c r="G177" s="297"/>
      <c r="H177" s="297" t="s">
        <v>794</v>
      </c>
      <c r="I177" s="297" t="s">
        <v>795</v>
      </c>
      <c r="J177" s="297"/>
      <c r="K177" s="345"/>
    </row>
    <row r="178" s="1" customFormat="1" ht="15" customHeight="1">
      <c r="B178" s="322"/>
      <c r="C178" s="297" t="s">
        <v>57</v>
      </c>
      <c r="D178" s="297"/>
      <c r="E178" s="297"/>
      <c r="F178" s="320" t="s">
        <v>726</v>
      </c>
      <c r="G178" s="297"/>
      <c r="H178" s="297" t="s">
        <v>796</v>
      </c>
      <c r="I178" s="297" t="s">
        <v>797</v>
      </c>
      <c r="J178" s="297">
        <v>1</v>
      </c>
      <c r="K178" s="345"/>
    </row>
    <row r="179" s="1" customFormat="1" ht="15" customHeight="1">
      <c r="B179" s="322"/>
      <c r="C179" s="297" t="s">
        <v>53</v>
      </c>
      <c r="D179" s="297"/>
      <c r="E179" s="297"/>
      <c r="F179" s="320" t="s">
        <v>726</v>
      </c>
      <c r="G179" s="297"/>
      <c r="H179" s="297" t="s">
        <v>798</v>
      </c>
      <c r="I179" s="297" t="s">
        <v>728</v>
      </c>
      <c r="J179" s="297">
        <v>20</v>
      </c>
      <c r="K179" s="345"/>
    </row>
    <row r="180" s="1" customFormat="1" ht="15" customHeight="1">
      <c r="B180" s="322"/>
      <c r="C180" s="297" t="s">
        <v>54</v>
      </c>
      <c r="D180" s="297"/>
      <c r="E180" s="297"/>
      <c r="F180" s="320" t="s">
        <v>726</v>
      </c>
      <c r="G180" s="297"/>
      <c r="H180" s="297" t="s">
        <v>799</v>
      </c>
      <c r="I180" s="297" t="s">
        <v>728</v>
      </c>
      <c r="J180" s="297">
        <v>255</v>
      </c>
      <c r="K180" s="345"/>
    </row>
    <row r="181" s="1" customFormat="1" ht="15" customHeight="1">
      <c r="B181" s="322"/>
      <c r="C181" s="297" t="s">
        <v>109</v>
      </c>
      <c r="D181" s="297"/>
      <c r="E181" s="297"/>
      <c r="F181" s="320" t="s">
        <v>726</v>
      </c>
      <c r="G181" s="297"/>
      <c r="H181" s="297" t="s">
        <v>690</v>
      </c>
      <c r="I181" s="297" t="s">
        <v>728</v>
      </c>
      <c r="J181" s="297">
        <v>10</v>
      </c>
      <c r="K181" s="345"/>
    </row>
    <row r="182" s="1" customFormat="1" ht="15" customHeight="1">
      <c r="B182" s="322"/>
      <c r="C182" s="297" t="s">
        <v>110</v>
      </c>
      <c r="D182" s="297"/>
      <c r="E182" s="297"/>
      <c r="F182" s="320" t="s">
        <v>726</v>
      </c>
      <c r="G182" s="297"/>
      <c r="H182" s="297" t="s">
        <v>800</v>
      </c>
      <c r="I182" s="297" t="s">
        <v>761</v>
      </c>
      <c r="J182" s="297"/>
      <c r="K182" s="345"/>
    </row>
    <row r="183" s="1" customFormat="1" ht="15" customHeight="1">
      <c r="B183" s="322"/>
      <c r="C183" s="297" t="s">
        <v>801</v>
      </c>
      <c r="D183" s="297"/>
      <c r="E183" s="297"/>
      <c r="F183" s="320" t="s">
        <v>726</v>
      </c>
      <c r="G183" s="297"/>
      <c r="H183" s="297" t="s">
        <v>802</v>
      </c>
      <c r="I183" s="297" t="s">
        <v>761</v>
      </c>
      <c r="J183" s="297"/>
      <c r="K183" s="345"/>
    </row>
    <row r="184" s="1" customFormat="1" ht="15" customHeight="1">
      <c r="B184" s="322"/>
      <c r="C184" s="297" t="s">
        <v>790</v>
      </c>
      <c r="D184" s="297"/>
      <c r="E184" s="297"/>
      <c r="F184" s="320" t="s">
        <v>726</v>
      </c>
      <c r="G184" s="297"/>
      <c r="H184" s="297" t="s">
        <v>803</v>
      </c>
      <c r="I184" s="297" t="s">
        <v>761</v>
      </c>
      <c r="J184" s="297"/>
      <c r="K184" s="345"/>
    </row>
    <row r="185" s="1" customFormat="1" ht="15" customHeight="1">
      <c r="B185" s="322"/>
      <c r="C185" s="297" t="s">
        <v>112</v>
      </c>
      <c r="D185" s="297"/>
      <c r="E185" s="297"/>
      <c r="F185" s="320" t="s">
        <v>732</v>
      </c>
      <c r="G185" s="297"/>
      <c r="H185" s="297" t="s">
        <v>804</v>
      </c>
      <c r="I185" s="297" t="s">
        <v>728</v>
      </c>
      <c r="J185" s="297">
        <v>50</v>
      </c>
      <c r="K185" s="345"/>
    </row>
    <row r="186" s="1" customFormat="1" ht="15" customHeight="1">
      <c r="B186" s="322"/>
      <c r="C186" s="297" t="s">
        <v>805</v>
      </c>
      <c r="D186" s="297"/>
      <c r="E186" s="297"/>
      <c r="F186" s="320" t="s">
        <v>732</v>
      </c>
      <c r="G186" s="297"/>
      <c r="H186" s="297" t="s">
        <v>806</v>
      </c>
      <c r="I186" s="297" t="s">
        <v>807</v>
      </c>
      <c r="J186" s="297"/>
      <c r="K186" s="345"/>
    </row>
    <row r="187" s="1" customFormat="1" ht="15" customHeight="1">
      <c r="B187" s="322"/>
      <c r="C187" s="297" t="s">
        <v>808</v>
      </c>
      <c r="D187" s="297"/>
      <c r="E187" s="297"/>
      <c r="F187" s="320" t="s">
        <v>732</v>
      </c>
      <c r="G187" s="297"/>
      <c r="H187" s="297" t="s">
        <v>809</v>
      </c>
      <c r="I187" s="297" t="s">
        <v>807</v>
      </c>
      <c r="J187" s="297"/>
      <c r="K187" s="345"/>
    </row>
    <row r="188" s="1" customFormat="1" ht="15" customHeight="1">
      <c r="B188" s="322"/>
      <c r="C188" s="297" t="s">
        <v>810</v>
      </c>
      <c r="D188" s="297"/>
      <c r="E188" s="297"/>
      <c r="F188" s="320" t="s">
        <v>732</v>
      </c>
      <c r="G188" s="297"/>
      <c r="H188" s="297" t="s">
        <v>811</v>
      </c>
      <c r="I188" s="297" t="s">
        <v>807</v>
      </c>
      <c r="J188" s="297"/>
      <c r="K188" s="345"/>
    </row>
    <row r="189" s="1" customFormat="1" ht="15" customHeight="1">
      <c r="B189" s="322"/>
      <c r="C189" s="358" t="s">
        <v>812</v>
      </c>
      <c r="D189" s="297"/>
      <c r="E189" s="297"/>
      <c r="F189" s="320" t="s">
        <v>732</v>
      </c>
      <c r="G189" s="297"/>
      <c r="H189" s="297" t="s">
        <v>813</v>
      </c>
      <c r="I189" s="297" t="s">
        <v>814</v>
      </c>
      <c r="J189" s="359" t="s">
        <v>815</v>
      </c>
      <c r="K189" s="345"/>
    </row>
    <row r="190" s="1" customFormat="1" ht="15" customHeight="1">
      <c r="B190" s="322"/>
      <c r="C190" s="358" t="s">
        <v>42</v>
      </c>
      <c r="D190" s="297"/>
      <c r="E190" s="297"/>
      <c r="F190" s="320" t="s">
        <v>726</v>
      </c>
      <c r="G190" s="297"/>
      <c r="H190" s="294" t="s">
        <v>816</v>
      </c>
      <c r="I190" s="297" t="s">
        <v>817</v>
      </c>
      <c r="J190" s="297"/>
      <c r="K190" s="345"/>
    </row>
    <row r="191" s="1" customFormat="1" ht="15" customHeight="1">
      <c r="B191" s="322"/>
      <c r="C191" s="358" t="s">
        <v>818</v>
      </c>
      <c r="D191" s="297"/>
      <c r="E191" s="297"/>
      <c r="F191" s="320" t="s">
        <v>726</v>
      </c>
      <c r="G191" s="297"/>
      <c r="H191" s="297" t="s">
        <v>819</v>
      </c>
      <c r="I191" s="297" t="s">
        <v>761</v>
      </c>
      <c r="J191" s="297"/>
      <c r="K191" s="345"/>
    </row>
    <row r="192" s="1" customFormat="1" ht="15" customHeight="1">
      <c r="B192" s="322"/>
      <c r="C192" s="358" t="s">
        <v>820</v>
      </c>
      <c r="D192" s="297"/>
      <c r="E192" s="297"/>
      <c r="F192" s="320" t="s">
        <v>726</v>
      </c>
      <c r="G192" s="297"/>
      <c r="H192" s="297" t="s">
        <v>821</v>
      </c>
      <c r="I192" s="297" t="s">
        <v>761</v>
      </c>
      <c r="J192" s="297"/>
      <c r="K192" s="345"/>
    </row>
    <row r="193" s="1" customFormat="1" ht="15" customHeight="1">
      <c r="B193" s="322"/>
      <c r="C193" s="358" t="s">
        <v>822</v>
      </c>
      <c r="D193" s="297"/>
      <c r="E193" s="297"/>
      <c r="F193" s="320" t="s">
        <v>732</v>
      </c>
      <c r="G193" s="297"/>
      <c r="H193" s="297" t="s">
        <v>823</v>
      </c>
      <c r="I193" s="297" t="s">
        <v>761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824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825</v>
      </c>
      <c r="D200" s="361"/>
      <c r="E200" s="361"/>
      <c r="F200" s="361" t="s">
        <v>826</v>
      </c>
      <c r="G200" s="362"/>
      <c r="H200" s="361" t="s">
        <v>827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817</v>
      </c>
      <c r="D202" s="297"/>
      <c r="E202" s="297"/>
      <c r="F202" s="320" t="s">
        <v>43</v>
      </c>
      <c r="G202" s="297"/>
      <c r="H202" s="297" t="s">
        <v>828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44</v>
      </c>
      <c r="G203" s="297"/>
      <c r="H203" s="297" t="s">
        <v>829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47</v>
      </c>
      <c r="G204" s="297"/>
      <c r="H204" s="297" t="s">
        <v>830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45</v>
      </c>
      <c r="G205" s="297"/>
      <c r="H205" s="297" t="s">
        <v>831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46</v>
      </c>
      <c r="G206" s="297"/>
      <c r="H206" s="297" t="s">
        <v>832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773</v>
      </c>
      <c r="D208" s="297"/>
      <c r="E208" s="297"/>
      <c r="F208" s="320" t="s">
        <v>78</v>
      </c>
      <c r="G208" s="297"/>
      <c r="H208" s="297" t="s">
        <v>833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669</v>
      </c>
      <c r="G209" s="297"/>
      <c r="H209" s="297" t="s">
        <v>670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667</v>
      </c>
      <c r="G210" s="297"/>
      <c r="H210" s="297" t="s">
        <v>834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671</v>
      </c>
      <c r="G211" s="358"/>
      <c r="H211" s="349" t="s">
        <v>672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673</v>
      </c>
      <c r="G212" s="358"/>
      <c r="H212" s="349" t="s">
        <v>835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797</v>
      </c>
      <c r="D214" s="297"/>
      <c r="E214" s="297"/>
      <c r="F214" s="320">
        <v>1</v>
      </c>
      <c r="G214" s="358"/>
      <c r="H214" s="349" t="s">
        <v>836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837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838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839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Rozpoctar02-PC\Rozpoctar02</dc:creator>
  <cp:lastModifiedBy>Rozpoctar02-PC\Rozpoctar02</cp:lastModifiedBy>
  <dcterms:created xsi:type="dcterms:W3CDTF">2022-05-03T12:19:29Z</dcterms:created>
  <dcterms:modified xsi:type="dcterms:W3CDTF">2022-05-03T12:19:33Z</dcterms:modified>
</cp:coreProperties>
</file>